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udlaec.sharepoint.com/sites/dgiv/Shared Documents/DGIV/Documentos DGIV/Formatos/Convocatorias/"/>
    </mc:Choice>
  </mc:AlternateContent>
  <xr:revisionPtr revIDLastSave="31" documentId="8_{12451031-5CA7-45D4-87A5-5CBF0D13DC58}" xr6:coauthVersionLast="47" xr6:coauthVersionMax="47" xr10:uidLastSave="{852135AB-6833-4B55-86E5-BCD268557C2A}"/>
  <bookViews>
    <workbookView xWindow="-120" yWindow="-120" windowWidth="20730" windowHeight="11160" tabRatio="913" activeTab="2" xr2:uid="{00000000-000D-0000-FFFF-FFFF00000000}"/>
  </bookViews>
  <sheets>
    <sheet name="1.Glosario" sheetId="17" r:id="rId1"/>
    <sheet name="2.Sintesis" sheetId="24" r:id="rId2"/>
    <sheet name="3.Presupuesto detallado Gasto" sheetId="25" r:id="rId3"/>
    <sheet name="4.Horas de Investigación" sheetId="27" r:id="rId4"/>
    <sheet name="Parámetros" sheetId="26" state="veryHidden" r:id="rId5"/>
    <sheet name="5.Precios Servicios Internos" sheetId="22" r:id="rId6"/>
    <sheet name="6.Viáticos" sheetId="23" r:id="rId7"/>
  </sheets>
  <definedNames>
    <definedName name="_xlnm.Print_Area" localSheetId="0">'1.Glosario'!$A$1:$H$14</definedName>
    <definedName name="_xlnm.Print_Area" localSheetId="1">'2.Sintesis'!$C$2:$P$40</definedName>
    <definedName name="_xlnm.Print_Area" localSheetId="2">'3.Presupuesto detallado Gasto'!$D$5:$W$10</definedName>
    <definedName name="_xlnm.Print_Area" localSheetId="3">'4.Horas de Investigación'!$A$1:$S$19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9" i="27" l="1"/>
  <c r="H18" i="27"/>
  <c r="H17" i="27"/>
  <c r="H16" i="27"/>
  <c r="H15" i="27"/>
  <c r="H14" i="27"/>
  <c r="H13" i="27"/>
  <c r="H12" i="27"/>
  <c r="H11" i="27"/>
  <c r="H10" i="27"/>
  <c r="H9" i="27"/>
  <c r="H8" i="27"/>
  <c r="R8" i="27"/>
  <c r="Q9" i="27" l="1"/>
  <c r="Q19" i="27"/>
  <c r="Q18" i="27"/>
  <c r="Q17" i="27"/>
  <c r="Q16" i="27"/>
  <c r="Q15" i="27"/>
  <c r="Q14" i="27"/>
  <c r="Q13" i="27"/>
  <c r="Q12" i="27"/>
  <c r="Q11" i="27"/>
  <c r="Q10" i="27"/>
  <c r="Q8" i="27"/>
  <c r="O3" i="27"/>
  <c r="M3" i="27"/>
  <c r="K3" i="27"/>
  <c r="I3" i="27"/>
  <c r="G5" i="25"/>
  <c r="H96" i="25"/>
  <c r="H95" i="25"/>
  <c r="H94" i="25"/>
  <c r="H93" i="25"/>
  <c r="H92" i="25"/>
  <c r="H91" i="25"/>
  <c r="H90" i="25"/>
  <c r="H89" i="25"/>
  <c r="H88" i="25"/>
  <c r="H87" i="25"/>
  <c r="H86" i="25"/>
  <c r="H85" i="25"/>
  <c r="H84" i="25"/>
  <c r="H83" i="25"/>
  <c r="H82" i="25"/>
  <c r="H81" i="25"/>
  <c r="H80" i="25"/>
  <c r="H79" i="25"/>
  <c r="H78" i="25"/>
  <c r="H77" i="25"/>
  <c r="H75" i="25"/>
  <c r="H74" i="25"/>
  <c r="H73" i="25"/>
  <c r="H72" i="25"/>
  <c r="H71" i="25"/>
  <c r="H70" i="25"/>
  <c r="H69" i="25"/>
  <c r="H68" i="25"/>
  <c r="H67" i="25"/>
  <c r="H66" i="25"/>
  <c r="H65" i="25"/>
  <c r="H64" i="25"/>
  <c r="H63" i="25"/>
  <c r="H62" i="25"/>
  <c r="H61" i="25"/>
  <c r="H60" i="25"/>
  <c r="H59" i="25"/>
  <c r="H58" i="25"/>
  <c r="H57" i="25"/>
  <c r="H56" i="25"/>
  <c r="H54" i="25"/>
  <c r="H53" i="25"/>
  <c r="H52" i="25"/>
  <c r="H51" i="25"/>
  <c r="H50" i="25"/>
  <c r="H49" i="25"/>
  <c r="H48" i="25"/>
  <c r="H47" i="25"/>
  <c r="H46" i="25"/>
  <c r="H45" i="25"/>
  <c r="H43" i="25"/>
  <c r="H42" i="25"/>
  <c r="H41" i="25"/>
  <c r="H40" i="25"/>
  <c r="H39" i="25"/>
  <c r="H38" i="25"/>
  <c r="H37" i="25"/>
  <c r="H36" i="25"/>
  <c r="H35" i="25"/>
  <c r="H34" i="25"/>
  <c r="H32" i="25"/>
  <c r="H31" i="25"/>
  <c r="H30" i="25"/>
  <c r="H29" i="25"/>
  <c r="H28" i="25"/>
  <c r="H27" i="25"/>
  <c r="H26" i="25"/>
  <c r="H25" i="25"/>
  <c r="H24" i="25"/>
  <c r="H23" i="25"/>
  <c r="H21" i="25"/>
  <c r="H20" i="25"/>
  <c r="H19" i="25"/>
  <c r="H18" i="25"/>
  <c r="H17" i="25"/>
  <c r="H16" i="25"/>
  <c r="H15" i="25"/>
  <c r="H14" i="25"/>
  <c r="H13" i="25"/>
  <c r="H12" i="25"/>
  <c r="M56" i="25"/>
  <c r="M57" i="25"/>
  <c r="M58" i="25"/>
  <c r="M59" i="25"/>
  <c r="M60" i="25"/>
  <c r="M61" i="25"/>
  <c r="M62" i="25"/>
  <c r="M63" i="25"/>
  <c r="M64" i="25"/>
  <c r="M65" i="25"/>
  <c r="M66" i="25"/>
  <c r="M67" i="25"/>
  <c r="M68" i="25"/>
  <c r="M69" i="25"/>
  <c r="M70" i="25"/>
  <c r="M71" i="25"/>
  <c r="M72" i="25"/>
  <c r="M73" i="25"/>
  <c r="M74" i="25"/>
  <c r="M75" i="25"/>
  <c r="M77" i="25"/>
  <c r="M78" i="25"/>
  <c r="M79" i="25"/>
  <c r="M80" i="25"/>
  <c r="M81" i="25"/>
  <c r="M82" i="25"/>
  <c r="M83" i="25"/>
  <c r="M84" i="25"/>
  <c r="M85" i="25"/>
  <c r="M86" i="25"/>
  <c r="M87" i="25"/>
  <c r="M88" i="25"/>
  <c r="M89" i="25"/>
  <c r="M90" i="25"/>
  <c r="M91" i="25"/>
  <c r="M92" i="25"/>
  <c r="M93" i="25"/>
  <c r="M94" i="25"/>
  <c r="M95" i="25"/>
  <c r="M96" i="25"/>
  <c r="M54" i="25"/>
  <c r="M53" i="25"/>
  <c r="M52" i="25"/>
  <c r="M51" i="25"/>
  <c r="M50" i="25"/>
  <c r="M49" i="25"/>
  <c r="M48" i="25"/>
  <c r="M47" i="25"/>
  <c r="M46" i="25"/>
  <c r="M45" i="25"/>
  <c r="M43" i="25"/>
  <c r="M42" i="25"/>
  <c r="M41" i="25"/>
  <c r="M40" i="25"/>
  <c r="M39" i="25"/>
  <c r="M38" i="25"/>
  <c r="M37" i="25"/>
  <c r="M36" i="25"/>
  <c r="M35" i="25"/>
  <c r="M34" i="25"/>
  <c r="M32" i="25"/>
  <c r="M31" i="25"/>
  <c r="M30" i="25"/>
  <c r="M29" i="25"/>
  <c r="M28" i="25"/>
  <c r="M27" i="25"/>
  <c r="M26" i="25"/>
  <c r="M25" i="25"/>
  <c r="M24" i="25"/>
  <c r="M23" i="25"/>
  <c r="M13" i="25"/>
  <c r="M14" i="25"/>
  <c r="M15" i="25"/>
  <c r="M16" i="25"/>
  <c r="M17" i="25"/>
  <c r="M18" i="25"/>
  <c r="M19" i="25"/>
  <c r="M20" i="25"/>
  <c r="M21" i="25"/>
  <c r="N77" i="25"/>
  <c r="N76" i="25"/>
  <c r="N56" i="25"/>
  <c r="N55" i="25"/>
  <c r="N45" i="25"/>
  <c r="N44" i="25"/>
  <c r="N33" i="25"/>
  <c r="N22" i="25"/>
  <c r="M12" i="25"/>
  <c r="G96" i="25"/>
  <c r="G78" i="25"/>
  <c r="G79" i="25"/>
  <c r="G80" i="25"/>
  <c r="G81" i="25"/>
  <c r="G82" i="25"/>
  <c r="G83" i="25"/>
  <c r="G84" i="25"/>
  <c r="G85" i="25"/>
  <c r="G86" i="25"/>
  <c r="G87" i="25"/>
  <c r="G88" i="25"/>
  <c r="G89" i="25"/>
  <c r="G90" i="25"/>
  <c r="G91" i="25"/>
  <c r="G92" i="25"/>
  <c r="G93" i="25"/>
  <c r="G94" i="25"/>
  <c r="G95" i="25"/>
  <c r="G77" i="25"/>
  <c r="G57" i="25"/>
  <c r="G58" i="25"/>
  <c r="G59" i="25"/>
  <c r="G60" i="25"/>
  <c r="G61" i="25"/>
  <c r="G62" i="25"/>
  <c r="G63" i="25"/>
  <c r="G64" i="25"/>
  <c r="G65" i="25"/>
  <c r="G66" i="25"/>
  <c r="G67" i="25"/>
  <c r="G68" i="25"/>
  <c r="G69" i="25"/>
  <c r="G70" i="25"/>
  <c r="G71" i="25"/>
  <c r="G72" i="25"/>
  <c r="G73" i="25"/>
  <c r="G74" i="25"/>
  <c r="G75" i="25"/>
  <c r="G56" i="25"/>
  <c r="G35" i="25"/>
  <c r="G36" i="25"/>
  <c r="G37" i="25"/>
  <c r="G38" i="25"/>
  <c r="G39" i="25"/>
  <c r="N34" i="25" s="1"/>
  <c r="G40" i="25"/>
  <c r="G41" i="25"/>
  <c r="G42" i="25"/>
  <c r="G43" i="25"/>
  <c r="G45" i="25"/>
  <c r="G46" i="25"/>
  <c r="G47" i="25"/>
  <c r="G48" i="25"/>
  <c r="G49" i="25"/>
  <c r="G50" i="25"/>
  <c r="G51" i="25"/>
  <c r="G52" i="25"/>
  <c r="G53" i="25"/>
  <c r="G54" i="25"/>
  <c r="G34" i="25"/>
  <c r="G24" i="25"/>
  <c r="G25" i="25"/>
  <c r="N23" i="25" s="1"/>
  <c r="G26" i="25"/>
  <c r="G27" i="25"/>
  <c r="G28" i="25"/>
  <c r="G29" i="25"/>
  <c r="G30" i="25"/>
  <c r="G31" i="25"/>
  <c r="G32" i="25"/>
  <c r="G98" i="25"/>
  <c r="G23" i="25"/>
  <c r="G13" i="25"/>
  <c r="G14" i="25"/>
  <c r="G15" i="25"/>
  <c r="G16" i="25"/>
  <c r="G17" i="25"/>
  <c r="G18" i="25"/>
  <c r="G19" i="25"/>
  <c r="G20" i="25"/>
  <c r="G21" i="25"/>
  <c r="G12" i="25"/>
  <c r="E10" i="24"/>
  <c r="G97" i="25" l="1"/>
  <c r="D35" i="24" l="1" a="1"/>
  <c r="D35" i="24" s="1"/>
  <c r="G7" i="25"/>
  <c r="G6" i="25"/>
  <c r="D11" i="24"/>
  <c r="D24" i="24" a="1"/>
  <c r="D24" i="24" s="1"/>
  <c r="D38" i="24" s="1"/>
  <c r="N11" i="25"/>
  <c r="F6" i="27"/>
  <c r="S22" i="27"/>
  <c r="D12" i="24" s="1"/>
  <c r="R22" i="27"/>
  <c r="P20" i="27"/>
  <c r="O20" i="27"/>
  <c r="N20" i="27"/>
  <c r="M20" i="27"/>
  <c r="L20" i="27"/>
  <c r="K20" i="27"/>
  <c r="J20" i="27"/>
  <c r="I20" i="27"/>
  <c r="R19" i="27"/>
  <c r="R18" i="27"/>
  <c r="R17" i="27"/>
  <c r="R16" i="27"/>
  <c r="R15" i="27"/>
  <c r="R14" i="27"/>
  <c r="S14" i="27"/>
  <c r="R13" i="27"/>
  <c r="R12" i="27"/>
  <c r="R11" i="27"/>
  <c r="R10" i="27"/>
  <c r="R9" i="27"/>
  <c r="D4" i="27"/>
  <c r="S12" i="27" l="1"/>
  <c r="M21" i="27" a="1"/>
  <c r="M21" i="27" s="1"/>
  <c r="I22" i="27" a="1"/>
  <c r="I22" i="27" s="1"/>
  <c r="S9" i="27"/>
  <c r="S17" i="27"/>
  <c r="S15" i="27"/>
  <c r="S19" i="27"/>
  <c r="D37" i="24"/>
  <c r="G38" i="24"/>
  <c r="D26" i="24"/>
  <c r="G27" i="24"/>
  <c r="E37" i="24"/>
  <c r="H38" i="24"/>
  <c r="F37" i="24"/>
  <c r="D39" i="24"/>
  <c r="E39" i="24"/>
  <c r="E36" i="24"/>
  <c r="H37" i="24"/>
  <c r="F39" i="24"/>
  <c r="D36" i="24"/>
  <c r="G37" i="24"/>
  <c r="F36" i="24"/>
  <c r="G39" i="24"/>
  <c r="H39" i="24"/>
  <c r="G36" i="24"/>
  <c r="E38" i="24"/>
  <c r="H36" i="24"/>
  <c r="F38" i="24"/>
  <c r="G26" i="24"/>
  <c r="H28" i="24"/>
  <c r="E26" i="24"/>
  <c r="D28" i="24"/>
  <c r="H25" i="24"/>
  <c r="H26" i="24"/>
  <c r="G28" i="24"/>
  <c r="H27" i="24"/>
  <c r="F26" i="24"/>
  <c r="G25" i="24"/>
  <c r="D27" i="24"/>
  <c r="F28" i="24"/>
  <c r="F25" i="24"/>
  <c r="E27" i="24"/>
  <c r="E28" i="24"/>
  <c r="E25" i="24"/>
  <c r="F27" i="24"/>
  <c r="D25" i="24"/>
  <c r="S18" i="27"/>
  <c r="S10" i="27"/>
  <c r="S11" i="27"/>
  <c r="P22" i="27" a="1"/>
  <c r="P22" i="27" s="1"/>
  <c r="S13" i="27"/>
  <c r="R20" i="27"/>
  <c r="R21" i="27"/>
  <c r="S16" i="27"/>
  <c r="I21" i="27" a="1"/>
  <c r="I21" i="27" s="1"/>
  <c r="J21" i="27" a="1"/>
  <c r="J21" i="27" s="1"/>
  <c r="M22" i="27" a="1"/>
  <c r="M22" i="27" s="1"/>
  <c r="K21" i="27" a="1"/>
  <c r="K21" i="27" s="1"/>
  <c r="N22" i="27" a="1"/>
  <c r="N22" i="27" s="1"/>
  <c r="S8" i="27"/>
  <c r="O21" i="27" a="1"/>
  <c r="O21" i="27" s="1"/>
  <c r="J22" i="27" a="1"/>
  <c r="J22" i="27" s="1"/>
  <c r="O22" i="27" a="1"/>
  <c r="O22" i="27" s="1"/>
  <c r="N21" i="27" a="1"/>
  <c r="N21" i="27" s="1"/>
  <c r="L21" i="27" a="1"/>
  <c r="L21" i="27" s="1"/>
  <c r="P21" i="27" a="1"/>
  <c r="P21" i="27" s="1"/>
  <c r="K22" i="27" a="1"/>
  <c r="K22" i="27" s="1"/>
  <c r="L22" i="27" a="1"/>
  <c r="L22" i="27" s="1"/>
  <c r="O23" i="27" l="1"/>
  <c r="M23" i="27"/>
  <c r="H40" i="24"/>
  <c r="D40" i="24"/>
  <c r="E40" i="24"/>
  <c r="G40" i="24"/>
  <c r="F40" i="24"/>
  <c r="E29" i="24"/>
  <c r="H29" i="24"/>
  <c r="F29" i="24"/>
  <c r="D29" i="24"/>
  <c r="G29" i="24"/>
  <c r="I23" i="27"/>
  <c r="S20" i="27"/>
  <c r="S21" i="27"/>
  <c r="K23" i="27"/>
  <c r="D13" i="24"/>
  <c r="S23" i="27" l="1"/>
  <c r="D15" i="24"/>
  <c r="I26" i="24"/>
  <c r="J26" i="24" s="1"/>
  <c r="N12" i="25"/>
  <c r="I39" i="24" l="1"/>
  <c r="J39" i="24" s="1"/>
  <c r="D14" i="24"/>
  <c r="I27" i="24"/>
  <c r="J27" i="24" s="1"/>
  <c r="I28" i="24"/>
  <c r="J28" i="24" s="1"/>
  <c r="I25" i="24"/>
  <c r="I36" i="24"/>
  <c r="I38" i="24"/>
  <c r="J38" i="24" s="1"/>
  <c r="I37" i="24"/>
  <c r="J37" i="24" s="1"/>
  <c r="J36" i="24" l="1"/>
  <c r="I40" i="24"/>
  <c r="J40" i="24" s="1"/>
  <c r="D33" i="24" s="1"/>
  <c r="J25" i="24"/>
  <c r="I29" i="24"/>
  <c r="J29" i="24" s="1"/>
  <c r="D22" i="24" s="1"/>
  <c r="D16" i="24"/>
  <c r="D19" i="24" s="1"/>
  <c r="D17" i="24" l="1"/>
  <c r="F16" i="24" l="1"/>
  <c r="D20" i="24"/>
  <c r="F13" i="24"/>
  <c r="F11" i="24"/>
  <c r="F15" i="24"/>
  <c r="F12" i="24"/>
  <c r="F14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<sst xmlns="http://schemas.openxmlformats.org/spreadsheetml/2006/main" count="432" uniqueCount="181">
  <si>
    <t>GLOSARIO</t>
  </si>
  <si>
    <t>Item</t>
  </si>
  <si>
    <t>Descripción</t>
  </si>
  <si>
    <t>ELEMENTO PEP</t>
  </si>
  <si>
    <t>3-106-CDGI-388-2-4-00-GP</t>
  </si>
  <si>
    <t>Insumos de laboratorio</t>
  </si>
  <si>
    <t>3-106-CDGI-388-2-4-00-IN</t>
  </si>
  <si>
    <t>Servicios Profesionales</t>
  </si>
  <si>
    <t xml:space="preserve">Honorarios por servicios prestados en temas de investigación en este rubro se incluye:  Honorarios por secuenciación (externo), Contrataciones por Servicios Profesionasles </t>
  </si>
  <si>
    <t>3-106-CDGI-388-2-4-00-SP</t>
  </si>
  <si>
    <t>Servicios de Laboratorio</t>
  </si>
  <si>
    <t>Servicios prestados por Laboratorios de Investigación, procesamiento de muestras.</t>
  </si>
  <si>
    <t>3-106-CDGI-388-2-4-00-EQ</t>
  </si>
  <si>
    <t>CAPEX (Equipos Mayores)</t>
  </si>
  <si>
    <r>
      <t xml:space="preserve">Son bienes que son inventariados de acuerdo a las políticas contables de la Universidad, con un </t>
    </r>
    <r>
      <rPr>
        <b/>
        <sz val="11"/>
        <rFont val="Calibri"/>
        <family val="2"/>
        <scheme val="minor"/>
      </rPr>
      <t>valor mayor o igual a $ 100,00 por unidad.</t>
    </r>
    <r>
      <rPr>
        <sz val="11"/>
        <rFont val="Calibri"/>
        <family val="2"/>
        <scheme val="minor"/>
      </rPr>
      <t xml:space="preserve">  Estos rubros deben ser considerados en la pestaña de </t>
    </r>
    <r>
      <rPr>
        <b/>
        <sz val="11"/>
        <rFont val="Calibri"/>
        <family val="2"/>
        <scheme val="minor"/>
      </rPr>
      <t>Presupuesto Equipos Mayores</t>
    </r>
    <r>
      <rPr>
        <sz val="11"/>
        <rFont val="Calibri"/>
        <family val="2"/>
        <scheme val="minor"/>
      </rPr>
      <t>. (Incluye Licencias de Software)</t>
    </r>
  </si>
  <si>
    <t>SÍNTESIS DEL PRESUPUESTO SOLICITADO</t>
  </si>
  <si>
    <t>Nombre del Proyecto:</t>
  </si>
  <si>
    <t>Facultad/Escuela y Carrera:</t>
  </si>
  <si>
    <t>Duración del proyecto:</t>
  </si>
  <si>
    <t>Recursos materiales Financiados por la Contraparte:</t>
  </si>
  <si>
    <t>Recursos humanos Financiado por la Contraparte:</t>
  </si>
  <si>
    <t>Monto Total Financiado por la Contraparte:</t>
  </si>
  <si>
    <t>Recursos materiales Financiados por la UDLA:</t>
  </si>
  <si>
    <t>Recursos humanos Financiados por la UDLA:</t>
  </si>
  <si>
    <t>Monto Total Financiado por la UDLA:</t>
  </si>
  <si>
    <t>Monto Total del Proyecto:</t>
  </si>
  <si>
    <t>Número de Publicaciones:</t>
  </si>
  <si>
    <t>Costo aproximado por artículo (UDLA):</t>
  </si>
  <si>
    <t>PRESUPUESTO ANUAL UDLA</t>
  </si>
  <si>
    <t>Año 2024</t>
  </si>
  <si>
    <t>Año 2025</t>
  </si>
  <si>
    <t>Año 2026</t>
  </si>
  <si>
    <t>Año 2027</t>
  </si>
  <si>
    <t>Total Presupuesto General</t>
  </si>
  <si>
    <t>PRESUPUESTO ANUAL EXTERNO</t>
  </si>
  <si>
    <t>Externo</t>
  </si>
  <si>
    <t>UDLA</t>
  </si>
  <si>
    <t>Presupuesto detallado</t>
  </si>
  <si>
    <t>Fuente de Financiamiento</t>
  </si>
  <si>
    <t>Costo Unitario</t>
  </si>
  <si>
    <t>Cantidad Requerida</t>
  </si>
  <si>
    <t>Presupuesto Solicitado</t>
  </si>
  <si>
    <t>Aporte UDLA</t>
  </si>
  <si>
    <t>Aporte Externo</t>
  </si>
  <si>
    <t>PLANIFICACIÓN HORAS DE INVESTIGACIÓN</t>
  </si>
  <si>
    <t>Nombre del Proyecto</t>
  </si>
  <si>
    <t>N°</t>
  </si>
  <si>
    <t>Nombre</t>
  </si>
  <si>
    <t>Facultad</t>
  </si>
  <si>
    <t>Carrera</t>
  </si>
  <si>
    <t>Tipo de Participación</t>
  </si>
  <si>
    <t>Perfil</t>
  </si>
  <si>
    <t>Costo por Hora Aproximado</t>
  </si>
  <si>
    <t>2024-10</t>
  </si>
  <si>
    <t>2024-20</t>
  </si>
  <si>
    <t>2025-10</t>
  </si>
  <si>
    <t>2025-20</t>
  </si>
  <si>
    <t>2026-10</t>
  </si>
  <si>
    <t>2026-20</t>
  </si>
  <si>
    <t>2027-10</t>
  </si>
  <si>
    <t>2027-20</t>
  </si>
  <si>
    <t>Total horas del Proyecto</t>
  </si>
  <si>
    <t>Costo Aproximado Recursos Humanos</t>
  </si>
  <si>
    <t>Director</t>
  </si>
  <si>
    <t>Docentes (Maestría)</t>
  </si>
  <si>
    <t>Director Subrogante</t>
  </si>
  <si>
    <t>Asociado</t>
  </si>
  <si>
    <t>Técnico docente (Tercer nivel)</t>
  </si>
  <si>
    <t>Docentes (Phd)</t>
  </si>
  <si>
    <t>Inicial 1</t>
  </si>
  <si>
    <t>Inicial 2</t>
  </si>
  <si>
    <t>Inicial 3</t>
  </si>
  <si>
    <t>Asociado 1</t>
  </si>
  <si>
    <t>Asociado 2</t>
  </si>
  <si>
    <t>Asociado 3</t>
  </si>
  <si>
    <t>Senior 1</t>
  </si>
  <si>
    <t>Senior 2</t>
  </si>
  <si>
    <t>Total costo aproximado por semestre UDLA</t>
  </si>
  <si>
    <t>Senior 3</t>
  </si>
  <si>
    <t>Total costo aproximado por semestre EXTERNOS</t>
  </si>
  <si>
    <t>Total de presupuesto de horas por año</t>
  </si>
  <si>
    <t xml:space="preserve">Investigador puro </t>
  </si>
  <si>
    <t>Tabla Resumen de Precios (Servicios Internos)</t>
  </si>
  <si>
    <t>Precio por muestras</t>
  </si>
  <si>
    <t>Servicio</t>
  </si>
  <si>
    <t>Número Mínimo de Muestras</t>
  </si>
  <si>
    <t>Determinación de Vitamina C (HPLC)</t>
  </si>
  <si>
    <t>Determinación de Teobromina y Cafeína (HPLC)</t>
  </si>
  <si>
    <t>Determinación de ácidos orgánicos (HPLC)</t>
  </si>
  <si>
    <t>Determinación de carotenoides (HPLC)</t>
  </si>
  <si>
    <t>Determinación de aminoácidos (HPLC)</t>
  </si>
  <si>
    <t>Determinación de ac. Fenólicos (HPLC)</t>
  </si>
  <si>
    <t>Determinación de vitaminas liposolubles (HPLC)</t>
  </si>
  <si>
    <t>ICP 33 Elementos</t>
  </si>
  <si>
    <t>ICP-OES 33 Elementos</t>
  </si>
  <si>
    <t>ICP Mercurio (Plasma)</t>
  </si>
  <si>
    <t>ICP-OES Mercurio (Plasma)</t>
  </si>
  <si>
    <t>ICP Mercurio (Hidruros)</t>
  </si>
  <si>
    <t>ICP-OES Mercurio (Hidruros)</t>
  </si>
  <si>
    <t>Analizador Elemental (Suelos y Hojas)</t>
  </si>
  <si>
    <t>HPLC-MS/MS (Metabolómica)</t>
  </si>
  <si>
    <t>Analizador Elemental (Aguas)</t>
  </si>
  <si>
    <t>HPLC-MS/MS (Metabolómica + SI)</t>
  </si>
  <si>
    <t>Analizador Elemental (Tamizado y Molida)</t>
  </si>
  <si>
    <t>Purificación (Secuenciación)</t>
  </si>
  <si>
    <t>Secuenciación Sanger (1 sentido)</t>
  </si>
  <si>
    <t>Precio por adición de materiales de referencias o puntos de calibración en el servicio externo de ICP-OES</t>
  </si>
  <si>
    <t>Material de Referencia</t>
  </si>
  <si>
    <t>Precios</t>
  </si>
  <si>
    <t>Adición de material de referencia Animal Tissue (ERM-BB422)</t>
  </si>
  <si>
    <r>
      <t>Adición de material de referencia Pine needles (</t>
    </r>
    <r>
      <rPr>
        <i/>
        <sz val="11"/>
        <color rgb="FF000000"/>
        <rFont val="Calibri"/>
        <family val="2"/>
        <scheme val="minor"/>
      </rPr>
      <t>1575a)</t>
    </r>
  </si>
  <si>
    <r>
      <t>Adición de material de referencia Urban Particulate matter (</t>
    </r>
    <r>
      <rPr>
        <i/>
        <sz val="11"/>
        <color rgb="FF000000"/>
        <rFont val="Calibri"/>
        <family val="2"/>
        <scheme val="minor"/>
      </rPr>
      <t>1648a)</t>
    </r>
  </si>
  <si>
    <t>Adición de material de referencia Aguas (BCR-505)</t>
  </si>
  <si>
    <t>Adición de material de referencia de Suelos SQC-001</t>
  </si>
  <si>
    <t>Adición de puntos de calibración (costos por puntos)</t>
  </si>
  <si>
    <t>Materiales que se utilizarán en los proyectos de investigación en este rubro se incluye: reactivos, materiales, guantes, suministros, copias etc.
Incluye: bienes menores que no son inventariados de acuerdo a las políticas contables de la Universidad, con un valor menor a $ 100,00 por unidad.</t>
  </si>
  <si>
    <t>Son gastos que no se encuentran en los items anteriores, y que no deben superar el 5% el monto total del proyecto, como participación en conferencias, congresos, seminarios, etc.</t>
  </si>
  <si>
    <t>Gastos de Proyecto - Otros Gastos</t>
  </si>
  <si>
    <t>Viajes Técnicos</t>
  </si>
  <si>
    <t xml:space="preserve">Son viajes para la recolección de información (toma de muestras, entrevistas, talleres) en Ecuador este rubro puede incluir: Hospedaje, Alimentación, Movilización, Pasajes. 
</t>
  </si>
  <si>
    <t>Proyecto de Investigación XV Convocatoria</t>
  </si>
  <si>
    <t>Tipos de Gasto</t>
  </si>
  <si>
    <t>SI</t>
  </si>
  <si>
    <t>Ejemplo:</t>
  </si>
  <si>
    <t>UDLA/Externo</t>
  </si>
  <si>
    <t>Tipo de proyecto:</t>
  </si>
  <si>
    <t>B</t>
  </si>
  <si>
    <t>Categoría Viajes Técnicos</t>
  </si>
  <si>
    <t>Categoría Servicios Profesionales</t>
  </si>
  <si>
    <t>Categoría CAPEX (Equipos Mayores)</t>
  </si>
  <si>
    <t>Categoría Servicios de Laboratorio</t>
  </si>
  <si>
    <t>Insumos Académicos</t>
  </si>
  <si>
    <t>Categoría Insumos Académicos</t>
  </si>
  <si>
    <t>Valor total para el año 2024</t>
  </si>
  <si>
    <t>Valor total para el año 2025</t>
  </si>
  <si>
    <t>Valor total para el año 2026</t>
  </si>
  <si>
    <t>Categoría Otros Gastos</t>
  </si>
  <si>
    <t>Total de horas por semanales</t>
  </si>
  <si>
    <t>Dedicación de horas semanales por semestre</t>
  </si>
  <si>
    <t>Años</t>
  </si>
  <si>
    <t>Valor total para el año 2027</t>
  </si>
  <si>
    <t>Total</t>
  </si>
  <si>
    <t>Costo aproximado por artículo incluido financiamiento externo:</t>
  </si>
  <si>
    <t>Proyecto Cofinanciado?:</t>
  </si>
  <si>
    <t>Descripción del gasto</t>
  </si>
  <si>
    <t>Presupuesto Solicitado Total</t>
  </si>
  <si>
    <t>Comntario</t>
  </si>
  <si>
    <t>Gran Total</t>
  </si>
  <si>
    <t>Suma del presupuesto de cada año</t>
  </si>
  <si>
    <t>Total Presupuesto 2024:</t>
  </si>
  <si>
    <t>Total Presupuesto 2025:</t>
  </si>
  <si>
    <t>Total Presupuesto 2026:</t>
  </si>
  <si>
    <t>Facultad de Medicina</t>
  </si>
  <si>
    <t>Escuela de Ciencias Políticas y Relaciones Internacionales</t>
  </si>
  <si>
    <t>Escuela de Gastronomía</t>
  </si>
  <si>
    <t>Facultad de Odontología</t>
  </si>
  <si>
    <t>Escuela de Música</t>
  </si>
  <si>
    <t>Facultad de Arquitectura y Diseño</t>
  </si>
  <si>
    <t>Facultad de Derecho</t>
  </si>
  <si>
    <t>Facultad de Ciencias de la Salud</t>
  </si>
  <si>
    <t>Facultad de Comunicación y Artes Audiovisuales</t>
  </si>
  <si>
    <t>Facultad de Ciencias Económicas y Administrativas</t>
  </si>
  <si>
    <t>Facultad de Ingeniería y Ciencias Aplicadas</t>
  </si>
  <si>
    <t>Ingeniería en Tecnologías de la Información</t>
  </si>
  <si>
    <t>Escuela de Psicología y Educación</t>
  </si>
  <si>
    <t>Dirección de investigación y vinculación</t>
  </si>
  <si>
    <t>Facultad de Posgrados</t>
  </si>
  <si>
    <t>Facultad de formación general</t>
  </si>
  <si>
    <t>Otras</t>
  </si>
  <si>
    <t>Facultades</t>
  </si>
  <si>
    <t>EDN</t>
  </si>
  <si>
    <t>Director del proyecto:</t>
  </si>
  <si>
    <t>Dedicación semanal promedio</t>
  </si>
  <si>
    <t>En este formulario, deberá llenar las casillas del siguiente color:</t>
  </si>
  <si>
    <t>Breve explicación del gasto</t>
  </si>
  <si>
    <t>Escoger el tipo de gasto</t>
  </si>
  <si>
    <t>Cantidad</t>
  </si>
  <si>
    <t>Costo unitario</t>
  </si>
  <si>
    <t>Validador</t>
  </si>
  <si>
    <t>Detalle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</si>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</sst>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&quot;$&quot;\-#,##0.00"/>
    <numFmt numFmtId="44" formatCode="_ &quot;$&quot;* #,##0.00_ ;_ &quot;$&quot;* \-#,##0.00_ ;_ &quot;$&quot;* &quot;-&quot;??_ ;_ @_ "/>
    <numFmt numFmtId="164" formatCode="_-* #,##0.00_-;\-* #,##0.00_-;_-* &quot;-&quot;??_-;_-@_-"/>
    <numFmt numFmtId="165" formatCode="_(* #,##0.00_);_(* \(#,##0.00\);_(* &quot;-&quot;??_);_(@_)"/>
    <numFmt numFmtId="166" formatCode="_-[$$-409]* #,##0.00_ ;_-[$$-409]* \-#,##0.00\ ;_-[$$-409]* &quot;-&quot;??_ ;_-@_ "/>
    <numFmt numFmtId="167" formatCode="_ [$$-300A]* #,##0.00_ ;_ [$$-300A]* \-#,##0.00_ ;_ [$$-300A]* &quot;-&quot;??_ ;_ @_ "/>
  </numFmts>
  <fonts count="4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3"/>
      <name val="Cambria"/>
      <family val="2"/>
      <scheme val="maj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98002E"/>
      <name val="Calibri"/>
      <family val="2"/>
      <scheme val="minor"/>
    </font>
    <font>
      <b/>
      <sz val="11"/>
      <color rgb="FF98002E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3"/>
      <name val="Cambria"/>
      <family val="2"/>
      <scheme val="major"/>
    </font>
    <font>
      <b/>
      <sz val="12"/>
      <color theme="3"/>
      <name val="Cambria"/>
      <family val="2"/>
      <scheme val="major"/>
    </font>
    <font>
      <b/>
      <sz val="13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8"/>
      <color theme="9" tint="-0.499984740745262"/>
      <name val="Cambria"/>
      <family val="2"/>
      <scheme val="major"/>
    </font>
    <font>
      <sz val="12"/>
      <color theme="9" tint="-0.499984740745262"/>
      <name val="Calibri"/>
      <family val="2"/>
      <scheme val="minor"/>
    </font>
    <font>
      <b/>
      <sz val="14"/>
      <color theme="9" tint="-0.499984740745262"/>
      <name val="Cambria"/>
      <family val="2"/>
      <scheme val="major"/>
    </font>
    <font>
      <b/>
      <sz val="22"/>
      <color theme="3"/>
      <name val="Cambria"/>
      <family val="2"/>
      <scheme val="major"/>
    </font>
    <font>
      <sz val="12"/>
      <color rgb="FF242424"/>
      <name val="Segoe UI"/>
      <family val="2"/>
    </font>
  </fonts>
  <fills count="1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0070C0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theme="0" tint="-0.34998626667073579"/>
      </top>
      <bottom/>
      <diagonal/>
    </border>
    <border>
      <left style="thin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/>
      <top style="medium">
        <color theme="0" tint="-0.34998626667073579"/>
      </top>
      <bottom/>
      <diagonal/>
    </border>
    <border>
      <left style="medium">
        <color indexed="64"/>
      </left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indexed="64"/>
      </left>
      <right/>
      <top style="medium">
        <color theme="0" tint="-0.34998626667073579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 tint="0.14999847407452621"/>
      </left>
      <right/>
      <top style="medium">
        <color theme="1" tint="0.14999847407452621"/>
      </top>
      <bottom/>
      <diagonal/>
    </border>
    <border>
      <left/>
      <right style="medium">
        <color theme="1" tint="0.14999847407452621"/>
      </right>
      <top style="medium">
        <color theme="1" tint="0.14999847407452621"/>
      </top>
      <bottom/>
      <diagonal/>
    </border>
    <border>
      <left style="medium">
        <color theme="1" tint="0.14999847407452621"/>
      </left>
      <right/>
      <top/>
      <bottom/>
      <diagonal/>
    </border>
    <border>
      <left/>
      <right style="medium">
        <color theme="1" tint="0.14999847407452621"/>
      </right>
      <top/>
      <bottom/>
      <diagonal/>
    </border>
    <border>
      <left style="medium">
        <color theme="1" tint="0.14999847407452621"/>
      </left>
      <right/>
      <top/>
      <bottom style="medium">
        <color theme="1" tint="0.14999847407452621"/>
      </bottom>
      <diagonal/>
    </border>
    <border>
      <left/>
      <right style="medium">
        <color theme="1" tint="0.14999847407452621"/>
      </right>
      <top/>
      <bottom style="medium">
        <color theme="1" tint="0.14999847407452621"/>
      </bottom>
      <diagonal/>
    </border>
    <border>
      <left style="medium">
        <color theme="1" tint="0.14999847407452621"/>
      </left>
      <right style="medium">
        <color theme="1" tint="0.14999847407452621"/>
      </right>
      <top style="medium">
        <color theme="1" tint="0.14999847407452621"/>
      </top>
      <bottom/>
      <diagonal/>
    </border>
    <border>
      <left style="medium">
        <color theme="1" tint="0.14999847407452621"/>
      </left>
      <right style="medium">
        <color theme="1" tint="0.14999847407452621"/>
      </right>
      <top/>
      <bottom/>
      <diagonal/>
    </border>
    <border>
      <left style="medium">
        <color theme="1" tint="0.14999847407452621"/>
      </left>
      <right style="medium">
        <color theme="1" tint="0.14999847407452621"/>
      </right>
      <top/>
      <bottom style="medium">
        <color theme="1" tint="0.149998474074526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 tint="0.14999847407452621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43">
    <xf numFmtId="0" fontId="0" fillId="0" borderId="0"/>
    <xf numFmtId="44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236">
    <xf numFmtId="0" fontId="0" fillId="0" borderId="0" xfId="0"/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9" fillId="0" borderId="0" xfId="2" applyFont="1" applyAlignment="1" applyProtection="1">
      <alignment vertical="center"/>
    </xf>
    <xf numFmtId="0" fontId="7" fillId="0" borderId="2" xfId="4" applyAlignment="1" applyProtection="1">
      <alignment vertical="center"/>
    </xf>
    <xf numFmtId="0" fontId="7" fillId="0" borderId="0" xfId="4" applyBorder="1" applyAlignment="1" applyProtection="1">
      <alignment horizontal="left" vertical="center" wrapText="1"/>
    </xf>
    <xf numFmtId="0" fontId="7" fillId="0" borderId="0" xfId="4" applyBorder="1" applyAlignment="1" applyProtection="1">
      <alignment horizontal="center" vertical="center" wrapText="1"/>
    </xf>
    <xf numFmtId="0" fontId="7" fillId="0" borderId="0" xfId="4" applyFill="1" applyBorder="1" applyAlignment="1" applyProtection="1">
      <alignment horizontal="center" vertical="center" wrapText="1"/>
    </xf>
    <xf numFmtId="0" fontId="21" fillId="0" borderId="0" xfId="0" applyFont="1" applyAlignment="1">
      <alignment vertical="center"/>
    </xf>
    <xf numFmtId="0" fontId="7" fillId="0" borderId="0" xfId="4" applyBorder="1" applyAlignment="1" applyProtection="1">
      <alignment horizontal="left" vertical="center"/>
    </xf>
    <xf numFmtId="0" fontId="26" fillId="3" borderId="0" xfId="623" applyFont="1" applyFill="1" applyAlignment="1" applyProtection="1">
      <alignment horizontal="center" vertical="center"/>
    </xf>
    <xf numFmtId="0" fontId="5" fillId="0" borderId="0" xfId="2" applyAlignment="1" applyProtection="1">
      <alignment vertical="center"/>
    </xf>
    <xf numFmtId="2" fontId="8" fillId="0" borderId="0" xfId="620" applyNumberFormat="1" applyFont="1" applyBorder="1" applyAlignment="1" applyProtection="1">
      <alignment vertical="center"/>
    </xf>
    <xf numFmtId="2" fontId="8" fillId="0" borderId="0" xfId="620" applyNumberFormat="1" applyFont="1" applyBorder="1" applyAlignment="1" applyProtection="1">
      <alignment vertical="center" wrapText="1"/>
    </xf>
    <xf numFmtId="164" fontId="29" fillId="0" borderId="0" xfId="620" applyFont="1" applyFill="1" applyBorder="1" applyAlignment="1" applyProtection="1">
      <alignment horizontal="center" vertical="center" wrapText="1"/>
    </xf>
    <xf numFmtId="0" fontId="28" fillId="2" borderId="5" xfId="4" applyFont="1" applyFill="1" applyBorder="1" applyAlignment="1" applyProtection="1">
      <alignment horizontal="center" vertical="center" wrapText="1"/>
    </xf>
    <xf numFmtId="0" fontId="28" fillId="2" borderId="6" xfId="4" applyFont="1" applyFill="1" applyBorder="1" applyAlignment="1" applyProtection="1">
      <alignment horizontal="center" vertical="center" wrapText="1"/>
    </xf>
    <xf numFmtId="2" fontId="24" fillId="0" borderId="0" xfId="1" applyNumberFormat="1" applyFont="1" applyBorder="1" applyAlignment="1" applyProtection="1">
      <alignment vertical="center"/>
    </xf>
    <xf numFmtId="166" fontId="3" fillId="0" borderId="0" xfId="620" applyNumberFormat="1" applyFont="1" applyBorder="1" applyAlignment="1" applyProtection="1">
      <alignment vertical="center"/>
    </xf>
    <xf numFmtId="9" fontId="24" fillId="0" borderId="0" xfId="642" applyFont="1" applyBorder="1" applyAlignment="1" applyProtection="1">
      <alignment horizontal="center" vertical="center"/>
    </xf>
    <xf numFmtId="9" fontId="25" fillId="0" borderId="0" xfId="642" applyFont="1" applyBorder="1" applyAlignment="1" applyProtection="1">
      <alignment horizontal="center" vertical="center"/>
    </xf>
    <xf numFmtId="0" fontId="7" fillId="0" borderId="0" xfId="4" applyBorder="1" applyAlignment="1" applyProtection="1">
      <alignment vertical="center"/>
    </xf>
    <xf numFmtId="0" fontId="24" fillId="0" borderId="0" xfId="4" applyFont="1" applyBorder="1" applyAlignment="1" applyProtection="1">
      <alignment horizontal="left" vertical="center"/>
    </xf>
    <xf numFmtId="166" fontId="8" fillId="0" borderId="0" xfId="620" applyNumberFormat="1" applyFont="1" applyBorder="1" applyAlignment="1" applyProtection="1">
      <alignment vertical="center"/>
    </xf>
    <xf numFmtId="0" fontId="16" fillId="2" borderId="9" xfId="4" applyFont="1" applyFill="1" applyBorder="1" applyAlignment="1" applyProtection="1">
      <alignment horizontal="center" vertical="center"/>
    </xf>
    <xf numFmtId="166" fontId="3" fillId="0" borderId="13" xfId="620" applyNumberFormat="1" applyFont="1" applyBorder="1" applyAlignment="1" applyProtection="1">
      <alignment vertical="center"/>
    </xf>
    <xf numFmtId="0" fontId="8" fillId="0" borderId="16" xfId="5" applyBorder="1" applyAlignment="1" applyProtection="1">
      <alignment vertical="center"/>
    </xf>
    <xf numFmtId="0" fontId="28" fillId="2" borderId="22" xfId="4" applyFont="1" applyFill="1" applyBorder="1" applyAlignment="1" applyProtection="1">
      <alignment horizontal="center" vertical="center" wrapText="1"/>
    </xf>
    <xf numFmtId="0" fontId="28" fillId="2" borderId="23" xfId="4" applyFont="1" applyFill="1" applyBorder="1" applyAlignment="1" applyProtection="1">
      <alignment horizontal="center" vertical="center"/>
    </xf>
    <xf numFmtId="0" fontId="28" fillId="2" borderId="24" xfId="4" applyFont="1" applyFill="1" applyBorder="1" applyAlignment="1" applyProtection="1">
      <alignment horizontal="center" vertical="center" wrapText="1"/>
    </xf>
    <xf numFmtId="0" fontId="8" fillId="4" borderId="0" xfId="623" applyFont="1" applyFill="1" applyAlignment="1" applyProtection="1">
      <alignment horizontal="center" vertical="center"/>
    </xf>
    <xf numFmtId="0" fontId="3" fillId="4" borderId="0" xfId="0" applyFont="1" applyFill="1"/>
    <xf numFmtId="0" fontId="3" fillId="4" borderId="0" xfId="0" applyFont="1" applyFill="1" applyAlignment="1">
      <alignment horizontal="center"/>
    </xf>
    <xf numFmtId="0" fontId="0" fillId="0" borderId="12" xfId="0" applyBorder="1"/>
    <xf numFmtId="0" fontId="0" fillId="0" borderId="0" xfId="0" applyAlignment="1">
      <alignment wrapText="1"/>
    </xf>
    <xf numFmtId="0" fontId="0" fillId="0" borderId="13" xfId="0" applyBorder="1"/>
    <xf numFmtId="0" fontId="29" fillId="0" borderId="25" xfId="0" applyFont="1" applyBorder="1" applyAlignment="1" applyProtection="1">
      <alignment horizontal="center" vertical="center"/>
      <protection locked="0"/>
    </xf>
    <xf numFmtId="0" fontId="29" fillId="0" borderId="12" xfId="0" applyFont="1" applyBorder="1" applyAlignment="1" applyProtection="1">
      <alignment horizontal="center" vertical="center"/>
      <protection locked="0"/>
    </xf>
    <xf numFmtId="0" fontId="29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wrapText="1"/>
    </xf>
    <xf numFmtId="0" fontId="20" fillId="4" borderId="0" xfId="0" applyFont="1" applyFill="1"/>
    <xf numFmtId="0" fontId="7" fillId="6" borderId="2" xfId="4" applyFill="1" applyAlignment="1" applyProtection="1">
      <alignment vertical="center"/>
    </xf>
    <xf numFmtId="0" fontId="7" fillId="5" borderId="2" xfId="4" applyFill="1" applyAlignment="1" applyProtection="1">
      <alignment vertical="center"/>
      <protection locked="0"/>
    </xf>
    <xf numFmtId="0" fontId="8" fillId="0" borderId="0" xfId="5" applyBorder="1" applyAlignment="1" applyProtection="1">
      <alignment vertical="center"/>
    </xf>
    <xf numFmtId="164" fontId="3" fillId="4" borderId="0" xfId="620" applyFont="1" applyFill="1"/>
    <xf numFmtId="165" fontId="0" fillId="0" borderId="0" xfId="0" applyNumberFormat="1" applyAlignment="1">
      <alignment wrapText="1"/>
    </xf>
    <xf numFmtId="1" fontId="29" fillId="0" borderId="31" xfId="620" applyNumberFormat="1" applyFont="1" applyBorder="1" applyAlignment="1" applyProtection="1">
      <alignment horizontal="center" vertical="center"/>
    </xf>
    <xf numFmtId="44" fontId="29" fillId="0" borderId="32" xfId="1" applyFont="1" applyBorder="1" applyAlignment="1" applyProtection="1">
      <alignment horizontal="center" vertical="center"/>
    </xf>
    <xf numFmtId="1" fontId="29" fillId="0" borderId="29" xfId="620" applyNumberFormat="1" applyFont="1" applyBorder="1" applyAlignment="1" applyProtection="1">
      <alignment horizontal="center" vertical="center"/>
    </xf>
    <xf numFmtId="44" fontId="29" fillId="0" borderId="30" xfId="1" applyFont="1" applyBorder="1" applyAlignment="1" applyProtection="1">
      <alignment horizontal="center" vertical="center"/>
    </xf>
    <xf numFmtId="1" fontId="29" fillId="0" borderId="33" xfId="620" applyNumberFormat="1" applyFont="1" applyBorder="1" applyAlignment="1" applyProtection="1">
      <alignment horizontal="center" vertical="center"/>
    </xf>
    <xf numFmtId="44" fontId="29" fillId="0" borderId="34" xfId="1" applyFont="1" applyBorder="1" applyAlignment="1" applyProtection="1">
      <alignment horizontal="center" vertical="center"/>
    </xf>
    <xf numFmtId="2" fontId="8" fillId="0" borderId="26" xfId="620" applyNumberFormat="1" applyFont="1" applyBorder="1" applyAlignment="1" applyProtection="1">
      <alignment vertical="center"/>
    </xf>
    <xf numFmtId="1" fontId="29" fillId="0" borderId="36" xfId="620" applyNumberFormat="1" applyFont="1" applyBorder="1" applyAlignment="1" applyProtection="1">
      <alignment horizontal="center" vertical="center"/>
    </xf>
    <xf numFmtId="1" fontId="29" fillId="0" borderId="37" xfId="620" applyNumberFormat="1" applyFont="1" applyBorder="1" applyAlignment="1" applyProtection="1">
      <alignment horizontal="center" vertical="center"/>
    </xf>
    <xf numFmtId="0" fontId="0" fillId="0" borderId="7" xfId="0" applyBorder="1"/>
    <xf numFmtId="44" fontId="29" fillId="0" borderId="38" xfId="1" applyFont="1" applyBorder="1" applyAlignment="1" applyProtection="1">
      <alignment horizontal="center" vertical="center"/>
    </xf>
    <xf numFmtId="44" fontId="29" fillId="0" borderId="8" xfId="1" applyFont="1" applyBorder="1" applyAlignment="1" applyProtection="1">
      <alignment horizontal="center" vertical="center"/>
    </xf>
    <xf numFmtId="1" fontId="29" fillId="0" borderId="38" xfId="620" applyNumberFormat="1" applyFont="1" applyBorder="1" applyAlignment="1" applyProtection="1">
      <alignment horizontal="center" vertical="center"/>
    </xf>
    <xf numFmtId="0" fontId="0" fillId="0" borderId="20" xfId="0" applyBorder="1"/>
    <xf numFmtId="44" fontId="29" fillId="0" borderId="39" xfId="1" applyFont="1" applyBorder="1" applyAlignment="1" applyProtection="1">
      <alignment horizontal="center" vertical="center"/>
    </xf>
    <xf numFmtId="44" fontId="29" fillId="0" borderId="21" xfId="1" applyFont="1" applyBorder="1" applyAlignment="1" applyProtection="1">
      <alignment horizontal="center" vertical="center"/>
    </xf>
    <xf numFmtId="1" fontId="29" fillId="0" borderId="39" xfId="620" applyNumberFormat="1" applyFont="1" applyBorder="1" applyAlignment="1" applyProtection="1">
      <alignment horizontal="center" vertical="center"/>
    </xf>
    <xf numFmtId="44" fontId="8" fillId="0" borderId="37" xfId="1" applyFont="1" applyBorder="1" applyAlignment="1" applyProtection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0" fillId="0" borderId="40" xfId="0" applyFont="1" applyBorder="1" applyAlignment="1">
      <alignment horizontal="center" vertical="center" wrapText="1"/>
    </xf>
    <xf numFmtId="0" fontId="31" fillId="0" borderId="40" xfId="0" applyFont="1" applyBorder="1" applyAlignment="1">
      <alignment vertical="center" wrapText="1"/>
    </xf>
    <xf numFmtId="0" fontId="2" fillId="0" borderId="40" xfId="0" applyFont="1" applyBorder="1" applyAlignment="1">
      <alignment vertical="center" wrapText="1"/>
    </xf>
    <xf numFmtId="0" fontId="30" fillId="0" borderId="40" xfId="0" applyFont="1" applyBorder="1" applyAlignment="1">
      <alignment vertical="center" wrapText="1"/>
    </xf>
    <xf numFmtId="8" fontId="2" fillId="0" borderId="40" xfId="0" applyNumberFormat="1" applyFont="1" applyBorder="1" applyAlignment="1">
      <alignment vertical="center" wrapText="1"/>
    </xf>
    <xf numFmtId="0" fontId="13" fillId="2" borderId="40" xfId="0" applyFont="1" applyFill="1" applyBorder="1" applyAlignment="1">
      <alignment horizontal="center" vertical="center"/>
    </xf>
    <xf numFmtId="0" fontId="13" fillId="2" borderId="40" xfId="0" applyFont="1" applyFill="1" applyBorder="1" applyAlignment="1">
      <alignment vertical="center" wrapText="1"/>
    </xf>
    <xf numFmtId="0" fontId="33" fillId="3" borderId="40" xfId="0" applyFont="1" applyFill="1" applyBorder="1" applyAlignment="1">
      <alignment horizontal="justify" vertical="center" wrapText="1"/>
    </xf>
    <xf numFmtId="0" fontId="19" fillId="0" borderId="16" xfId="5" applyFont="1" applyBorder="1" applyAlignment="1" applyProtection="1">
      <alignment vertical="center" wrapText="1"/>
    </xf>
    <xf numFmtId="0" fontId="19" fillId="0" borderId="16" xfId="5" applyFont="1" applyBorder="1" applyAlignment="1" applyProtection="1">
      <alignment vertical="center"/>
    </xf>
    <xf numFmtId="0" fontId="35" fillId="4" borderId="0" xfId="0" applyFont="1" applyFill="1" applyAlignment="1">
      <alignment horizontal="center"/>
    </xf>
    <xf numFmtId="0" fontId="35" fillId="4" borderId="0" xfId="0" applyFont="1" applyFill="1"/>
    <xf numFmtId="44" fontId="35" fillId="4" borderId="0" xfId="1" applyFont="1" applyFill="1"/>
    <xf numFmtId="0" fontId="14" fillId="10" borderId="41" xfId="3" applyFont="1" applyFill="1" applyBorder="1" applyAlignment="1" applyProtection="1">
      <alignment horizontal="center" vertical="center"/>
    </xf>
    <xf numFmtId="0" fontId="14" fillId="9" borderId="41" xfId="3" applyFont="1" applyFill="1" applyBorder="1" applyAlignment="1" applyProtection="1">
      <alignment horizontal="center" vertical="center"/>
    </xf>
    <xf numFmtId="0" fontId="14" fillId="12" borderId="41" xfId="3" applyFont="1" applyFill="1" applyBorder="1" applyAlignment="1" applyProtection="1">
      <alignment horizontal="center" vertical="center"/>
    </xf>
    <xf numFmtId="0" fontId="14" fillId="2" borderId="47" xfId="3" applyFont="1" applyFill="1" applyBorder="1" applyAlignment="1" applyProtection="1">
      <alignment horizontal="center" vertical="center"/>
    </xf>
    <xf numFmtId="44" fontId="14" fillId="2" borderId="42" xfId="1" applyFont="1" applyFill="1" applyBorder="1" applyAlignment="1" applyProtection="1">
      <alignment horizontal="center" vertical="center"/>
    </xf>
    <xf numFmtId="44" fontId="14" fillId="2" borderId="47" xfId="1" applyFont="1" applyFill="1" applyBorder="1" applyAlignment="1" applyProtection="1">
      <alignment horizontal="center" vertical="center"/>
    </xf>
    <xf numFmtId="0" fontId="5" fillId="0" borderId="0" xfId="2" applyAlignment="1" applyProtection="1">
      <alignment horizontal="center" vertical="center"/>
    </xf>
    <xf numFmtId="0" fontId="5" fillId="0" borderId="0" xfId="2" applyAlignment="1" applyProtection="1">
      <alignment horizontal="left" vertical="center"/>
    </xf>
    <xf numFmtId="0" fontId="27" fillId="3" borderId="0" xfId="4" applyFont="1" applyFill="1" applyBorder="1" applyAlignment="1" applyProtection="1">
      <alignment horizontal="justify" vertical="center" wrapText="1"/>
      <protection hidden="1"/>
    </xf>
    <xf numFmtId="167" fontId="25" fillId="0" borderId="0" xfId="1" applyNumberFormat="1" applyFont="1" applyBorder="1" applyAlignment="1" applyProtection="1">
      <alignment horizontal="left" vertical="center"/>
    </xf>
    <xf numFmtId="167" fontId="24" fillId="0" borderId="35" xfId="1" applyNumberFormat="1" applyFont="1" applyFill="1" applyBorder="1" applyAlignment="1" applyProtection="1">
      <alignment horizontal="left" vertical="center"/>
    </xf>
    <xf numFmtId="44" fontId="24" fillId="0" borderId="0" xfId="1" applyFont="1" applyBorder="1" applyAlignment="1" applyProtection="1">
      <alignment vertical="center"/>
    </xf>
    <xf numFmtId="0" fontId="13" fillId="2" borderId="0" xfId="2" applyFont="1" applyFill="1" applyBorder="1" applyAlignment="1" applyProtection="1">
      <alignment horizontal="center" vertical="center"/>
    </xf>
    <xf numFmtId="0" fontId="15" fillId="2" borderId="0" xfId="2" applyFont="1" applyFill="1" applyBorder="1" applyAlignment="1" applyProtection="1">
      <alignment horizontal="center" vertical="center"/>
    </xf>
    <xf numFmtId="0" fontId="13" fillId="2" borderId="9" xfId="2" applyFont="1" applyFill="1" applyBorder="1" applyAlignment="1" applyProtection="1">
      <alignment horizontal="center" vertical="center"/>
    </xf>
    <xf numFmtId="0" fontId="13" fillId="2" borderId="10" xfId="2" applyFont="1" applyFill="1" applyBorder="1" applyAlignment="1" applyProtection="1">
      <alignment horizontal="center" vertical="center"/>
    </xf>
    <xf numFmtId="0" fontId="13" fillId="2" borderId="11" xfId="2" applyFont="1" applyFill="1" applyBorder="1" applyAlignment="1" applyProtection="1">
      <alignment horizontal="center" vertical="center"/>
    </xf>
    <xf numFmtId="0" fontId="13" fillId="2" borderId="12" xfId="2" applyFont="1" applyFill="1" applyBorder="1" applyAlignment="1" applyProtection="1">
      <alignment horizontal="center" vertical="center"/>
    </xf>
    <xf numFmtId="0" fontId="13" fillId="2" borderId="13" xfId="2" applyFont="1" applyFill="1" applyBorder="1" applyAlignment="1" applyProtection="1">
      <alignment horizontal="center" vertical="center"/>
    </xf>
    <xf numFmtId="44" fontId="29" fillId="0" borderId="14" xfId="1" applyFont="1" applyBorder="1" applyAlignment="1" applyProtection="1">
      <alignment horizontal="center" vertical="center"/>
      <protection locked="0"/>
    </xf>
    <xf numFmtId="44" fontId="29" fillId="0" borderId="34" xfId="1" applyFont="1" applyBorder="1" applyAlignment="1" applyProtection="1">
      <alignment horizontal="center" vertical="center"/>
      <protection locked="0"/>
    </xf>
    <xf numFmtId="1" fontId="0" fillId="0" borderId="27" xfId="0" applyNumberFormat="1" applyBorder="1" applyAlignment="1">
      <alignment horizontal="center"/>
    </xf>
    <xf numFmtId="0" fontId="0" fillId="0" borderId="28" xfId="0" applyBorder="1" applyAlignment="1">
      <alignment horizontal="center"/>
    </xf>
    <xf numFmtId="0" fontId="28" fillId="8" borderId="9" xfId="0" applyFont="1" applyFill="1" applyBorder="1" applyAlignment="1">
      <alignment horizontal="center" vertical="center" wrapText="1"/>
    </xf>
    <xf numFmtId="0" fontId="28" fillId="8" borderId="1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30" fillId="0" borderId="40" xfId="0" applyFont="1" applyBorder="1" applyAlignment="1">
      <alignment horizontal="center" vertical="center" wrapText="1"/>
    </xf>
    <xf numFmtId="0" fontId="28" fillId="8" borderId="0" xfId="0" applyFont="1" applyFill="1" applyAlignment="1">
      <alignment horizontal="center" vertical="center"/>
    </xf>
    <xf numFmtId="0" fontId="28" fillId="8" borderId="9" xfId="0" applyFont="1" applyFill="1" applyBorder="1" applyAlignment="1">
      <alignment horizontal="center" vertical="center"/>
    </xf>
    <xf numFmtId="0" fontId="28" fillId="8" borderId="10" xfId="0" applyFont="1" applyFill="1" applyBorder="1" applyAlignment="1">
      <alignment horizontal="center" vertical="center"/>
    </xf>
    <xf numFmtId="0" fontId="28" fillId="8" borderId="11" xfId="0" applyFont="1" applyFill="1" applyBorder="1" applyAlignment="1">
      <alignment horizontal="center" vertical="center"/>
    </xf>
    <xf numFmtId="44" fontId="38" fillId="0" borderId="0" xfId="1" applyFont="1" applyAlignment="1" applyProtection="1">
      <alignment vertical="center"/>
    </xf>
    <xf numFmtId="0" fontId="14" fillId="13" borderId="41" xfId="3" applyFont="1" applyFill="1" applyBorder="1" applyAlignment="1" applyProtection="1">
      <alignment horizontal="center" vertical="center"/>
    </xf>
    <xf numFmtId="0" fontId="14" fillId="14" borderId="41" xfId="3" applyFont="1" applyFill="1" applyBorder="1" applyAlignment="1" applyProtection="1">
      <alignment horizontal="center" vertical="center"/>
    </xf>
    <xf numFmtId="17" fontId="28" fillId="2" borderId="55" xfId="4" quotePrefix="1" applyNumberFormat="1" applyFont="1" applyFill="1" applyBorder="1" applyAlignment="1" applyProtection="1">
      <alignment horizontal="center" vertical="center" wrapText="1"/>
    </xf>
    <xf numFmtId="0" fontId="8" fillId="0" borderId="16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7" fillId="0" borderId="2" xfId="4" applyAlignment="1" applyProtection="1">
      <alignment vertical="center" wrapText="1"/>
    </xf>
    <xf numFmtId="0" fontId="7" fillId="0" borderId="2" xfId="4" applyAlignment="1" applyProtection="1">
      <alignment horizontal="left" vertical="center" wrapText="1"/>
    </xf>
    <xf numFmtId="44" fontId="19" fillId="0" borderId="17" xfId="1" applyFont="1" applyBorder="1" applyAlignment="1" applyProtection="1">
      <alignment vertical="center"/>
    </xf>
    <xf numFmtId="0" fontId="17" fillId="0" borderId="12" xfId="4" applyFont="1" applyFill="1" applyBorder="1" applyAlignment="1" applyProtection="1">
      <alignment horizontal="center" vertical="center" wrapText="1"/>
    </xf>
    <xf numFmtId="0" fontId="16" fillId="2" borderId="10" xfId="4" applyFont="1" applyFill="1" applyBorder="1" applyAlignment="1" applyProtection="1">
      <alignment horizontal="center" vertical="center"/>
    </xf>
    <xf numFmtId="0" fontId="16" fillId="2" borderId="11" xfId="4" applyFont="1" applyFill="1" applyBorder="1" applyAlignment="1" applyProtection="1">
      <alignment horizontal="center" vertical="center"/>
    </xf>
    <xf numFmtId="0" fontId="7" fillId="6" borderId="35" xfId="4" applyFill="1" applyBorder="1" applyAlignment="1" applyProtection="1">
      <alignment vertical="center"/>
    </xf>
    <xf numFmtId="0" fontId="7" fillId="0" borderId="35" xfId="4" applyBorder="1" applyAlignment="1" applyProtection="1">
      <alignment vertical="center"/>
    </xf>
    <xf numFmtId="0" fontId="0" fillId="0" borderId="0" xfId="0" applyBorder="1" applyAlignment="1">
      <alignment vertical="center"/>
    </xf>
    <xf numFmtId="0" fontId="39" fillId="7" borderId="2" xfId="4" applyFont="1" applyFill="1" applyAlignment="1" applyProtection="1">
      <alignment vertical="center"/>
    </xf>
    <xf numFmtId="167" fontId="40" fillId="0" borderId="0" xfId="1" applyNumberFormat="1" applyFont="1" applyFill="1" applyBorder="1" applyAlignment="1" applyProtection="1">
      <alignment horizontal="left" vertical="center"/>
    </xf>
    <xf numFmtId="0" fontId="16" fillId="2" borderId="51" xfId="4" applyFont="1" applyFill="1" applyBorder="1" applyAlignment="1" applyProtection="1">
      <alignment horizontal="center" vertical="center"/>
    </xf>
    <xf numFmtId="166" fontId="3" fillId="0" borderId="12" xfId="620" applyNumberFormat="1" applyFont="1" applyBorder="1" applyAlignment="1" applyProtection="1">
      <alignment vertical="center"/>
    </xf>
    <xf numFmtId="166" fontId="3" fillId="0" borderId="14" xfId="620" applyNumberFormat="1" applyFont="1" applyBorder="1" applyAlignment="1" applyProtection="1">
      <alignment vertical="center"/>
    </xf>
    <xf numFmtId="166" fontId="3" fillId="0" borderId="15" xfId="620" applyNumberFormat="1" applyFont="1" applyBorder="1" applyAlignment="1" applyProtection="1">
      <alignment vertical="center"/>
    </xf>
    <xf numFmtId="166" fontId="3" fillId="0" borderId="19" xfId="620" applyNumberFormat="1" applyFont="1" applyBorder="1" applyAlignment="1" applyProtection="1">
      <alignment vertical="center"/>
    </xf>
    <xf numFmtId="166" fontId="8" fillId="0" borderId="14" xfId="5" applyNumberFormat="1" applyBorder="1" applyAlignment="1" applyProtection="1">
      <alignment vertical="center"/>
    </xf>
    <xf numFmtId="166" fontId="8" fillId="0" borderId="16" xfId="5" applyNumberFormat="1" applyBorder="1" applyAlignment="1" applyProtection="1">
      <alignment vertical="center"/>
    </xf>
    <xf numFmtId="166" fontId="8" fillId="0" borderId="18" xfId="5" applyNumberFormat="1" applyBorder="1" applyAlignment="1" applyProtection="1">
      <alignment vertical="center"/>
    </xf>
    <xf numFmtId="166" fontId="8" fillId="0" borderId="17" xfId="5" applyNumberFormat="1" applyBorder="1" applyAlignment="1" applyProtection="1">
      <alignment vertical="center"/>
    </xf>
    <xf numFmtId="166" fontId="8" fillId="0" borderId="15" xfId="5" applyNumberFormat="1" applyBorder="1" applyAlignment="1" applyProtection="1">
      <alignment vertical="center"/>
    </xf>
    <xf numFmtId="166" fontId="8" fillId="0" borderId="19" xfId="5" applyNumberFormat="1" applyBorder="1" applyAlignment="1" applyProtection="1">
      <alignment vertical="center"/>
    </xf>
    <xf numFmtId="166" fontId="3" fillId="0" borderId="9" xfId="620" applyNumberFormat="1" applyFont="1" applyBorder="1" applyAlignment="1" applyProtection="1">
      <alignment vertical="center"/>
    </xf>
    <xf numFmtId="166" fontId="3" fillId="0" borderId="10" xfId="620" applyNumberFormat="1" applyFont="1" applyBorder="1" applyAlignment="1" applyProtection="1">
      <alignment vertical="center"/>
    </xf>
    <xf numFmtId="166" fontId="3" fillId="0" borderId="11" xfId="620" applyNumberFormat="1" applyFont="1" applyBorder="1" applyAlignment="1" applyProtection="1">
      <alignment vertical="center"/>
    </xf>
    <xf numFmtId="166" fontId="0" fillId="0" borderId="52" xfId="0" applyNumberFormat="1" applyBorder="1" applyAlignment="1">
      <alignment vertical="center"/>
    </xf>
    <xf numFmtId="166" fontId="0" fillId="0" borderId="50" xfId="0" applyNumberFormat="1" applyBorder="1" applyAlignment="1">
      <alignment vertical="center"/>
    </xf>
    <xf numFmtId="0" fontId="14" fillId="2" borderId="51" xfId="3" applyFont="1" applyFill="1" applyBorder="1" applyAlignment="1" applyProtection="1">
      <alignment horizontal="center" vertical="center"/>
    </xf>
    <xf numFmtId="0" fontId="14" fillId="2" borderId="54" xfId="3" applyFont="1" applyFill="1" applyBorder="1" applyAlignment="1" applyProtection="1">
      <alignment horizontal="center" vertical="center"/>
    </xf>
    <xf numFmtId="44" fontId="0" fillId="5" borderId="44" xfId="1" applyFont="1" applyFill="1" applyBorder="1" applyAlignment="1" applyProtection="1">
      <alignment vertical="center"/>
      <protection locked="0"/>
    </xf>
    <xf numFmtId="44" fontId="0" fillId="5" borderId="48" xfId="1" applyFont="1" applyFill="1" applyBorder="1" applyAlignment="1" applyProtection="1">
      <alignment vertical="center"/>
      <protection locked="0"/>
    </xf>
    <xf numFmtId="44" fontId="0" fillId="5" borderId="48" xfId="1" applyFont="1" applyFill="1" applyBorder="1" applyAlignment="1" applyProtection="1">
      <alignment vertical="center" wrapText="1"/>
      <protection locked="0"/>
    </xf>
    <xf numFmtId="44" fontId="14" fillId="2" borderId="41" xfId="1" applyFont="1" applyFill="1" applyBorder="1" applyAlignment="1" applyProtection="1">
      <alignment horizontal="center" vertical="center"/>
    </xf>
    <xf numFmtId="44" fontId="0" fillId="5" borderId="43" xfId="1" applyFont="1" applyFill="1" applyBorder="1" applyAlignment="1" applyProtection="1">
      <alignment vertical="center"/>
      <protection locked="0"/>
    </xf>
    <xf numFmtId="44" fontId="14" fillId="2" borderId="11" xfId="1" applyFont="1" applyFill="1" applyBorder="1" applyAlignment="1" applyProtection="1">
      <alignment horizontal="center" vertical="center"/>
    </xf>
    <xf numFmtId="44" fontId="14" fillId="2" borderId="51" xfId="1" applyFont="1" applyFill="1" applyBorder="1" applyAlignment="1" applyProtection="1">
      <alignment horizontal="center" vertical="center"/>
    </xf>
    <xf numFmtId="44" fontId="0" fillId="5" borderId="46" xfId="1" applyFont="1" applyFill="1" applyBorder="1" applyAlignment="1" applyProtection="1">
      <alignment vertical="center"/>
      <protection locked="0"/>
    </xf>
    <xf numFmtId="44" fontId="0" fillId="5" borderId="49" xfId="1" applyFont="1" applyFill="1" applyBorder="1" applyAlignment="1" applyProtection="1">
      <alignment vertical="center" wrapText="1"/>
      <protection locked="0"/>
    </xf>
    <xf numFmtId="44" fontId="0" fillId="5" borderId="49" xfId="1" applyFont="1" applyFill="1" applyBorder="1" applyAlignment="1" applyProtection="1">
      <alignment vertical="center"/>
      <protection locked="0"/>
    </xf>
    <xf numFmtId="0" fontId="36" fillId="5" borderId="43" xfId="0" applyFont="1" applyFill="1" applyBorder="1" applyAlignment="1" applyProtection="1">
      <alignment horizontal="center" vertical="center"/>
      <protection locked="0"/>
    </xf>
    <xf numFmtId="0" fontId="36" fillId="5" borderId="52" xfId="0" applyFont="1" applyFill="1" applyBorder="1" applyAlignment="1" applyProtection="1">
      <alignment horizontal="center" vertical="center"/>
      <protection locked="0"/>
    </xf>
    <xf numFmtId="0" fontId="23" fillId="5" borderId="44" xfId="0" applyFont="1" applyFill="1" applyBorder="1" applyAlignment="1" applyProtection="1">
      <alignment horizontal="center" vertical="center"/>
      <protection locked="0"/>
    </xf>
    <xf numFmtId="0" fontId="0" fillId="5" borderId="48" xfId="0" applyFill="1" applyBorder="1" applyAlignment="1" applyProtection="1">
      <alignment horizontal="center" vertical="center"/>
      <protection locked="0"/>
    </xf>
    <xf numFmtId="0" fontId="36" fillId="5" borderId="41" xfId="0" applyFont="1" applyFill="1" applyBorder="1" applyAlignment="1" applyProtection="1">
      <alignment horizontal="center" vertical="center"/>
      <protection locked="0"/>
    </xf>
    <xf numFmtId="0" fontId="23" fillId="5" borderId="42" xfId="0" applyFont="1" applyFill="1" applyBorder="1" applyAlignment="1" applyProtection="1">
      <alignment horizontal="center" vertical="center"/>
      <protection locked="0"/>
    </xf>
    <xf numFmtId="0" fontId="36" fillId="5" borderId="45" xfId="0" applyFont="1" applyFill="1" applyBorder="1" applyAlignment="1" applyProtection="1">
      <alignment horizontal="center" vertical="center"/>
      <protection locked="0"/>
    </xf>
    <xf numFmtId="0" fontId="36" fillId="5" borderId="53" xfId="0" applyFont="1" applyFill="1" applyBorder="1" applyAlignment="1" applyProtection="1">
      <alignment horizontal="center" vertical="center"/>
      <protection locked="0"/>
    </xf>
    <xf numFmtId="0" fontId="23" fillId="5" borderId="46" xfId="0" applyFont="1" applyFill="1" applyBorder="1" applyAlignment="1" applyProtection="1">
      <alignment horizontal="center" vertical="center"/>
      <protection locked="0"/>
    </xf>
    <xf numFmtId="0" fontId="0" fillId="5" borderId="49" xfId="0" applyFill="1" applyBorder="1" applyAlignment="1" applyProtection="1">
      <alignment horizontal="center" vertical="center"/>
      <protection locked="0"/>
    </xf>
    <xf numFmtId="0" fontId="14" fillId="2" borderId="42" xfId="3" applyFont="1" applyFill="1" applyBorder="1" applyAlignment="1" applyProtection="1">
      <alignment horizontal="center" vertical="center"/>
    </xf>
    <xf numFmtId="0" fontId="14" fillId="11" borderId="41" xfId="3" applyFont="1" applyFill="1" applyBorder="1" applyAlignment="1" applyProtection="1">
      <alignment horizontal="center"/>
    </xf>
    <xf numFmtId="0" fontId="14" fillId="2" borderId="54" xfId="3" applyFont="1" applyFill="1" applyBorder="1" applyAlignment="1" applyProtection="1">
      <alignment horizontal="center"/>
    </xf>
    <xf numFmtId="0" fontId="14" fillId="2" borderId="42" xfId="3" applyFont="1" applyFill="1" applyBorder="1" applyAlignment="1" applyProtection="1">
      <alignment horizontal="center"/>
    </xf>
    <xf numFmtId="0" fontId="14" fillId="2" borderId="47" xfId="3" applyFont="1" applyFill="1" applyBorder="1" applyAlignment="1" applyProtection="1">
      <alignment horizontal="center"/>
    </xf>
    <xf numFmtId="44" fontId="14" fillId="2" borderId="47" xfId="1" applyFont="1" applyFill="1" applyBorder="1" applyAlignment="1" applyProtection="1">
      <alignment horizontal="center"/>
    </xf>
    <xf numFmtId="44" fontId="14" fillId="2" borderId="41" xfId="1" applyFont="1" applyFill="1" applyBorder="1" applyAlignment="1" applyProtection="1">
      <alignment horizontal="center"/>
    </xf>
    <xf numFmtId="44" fontId="14" fillId="2" borderId="42" xfId="1" applyFont="1" applyFill="1" applyBorder="1" applyAlignment="1" applyProtection="1">
      <alignment horizontal="center"/>
    </xf>
    <xf numFmtId="44" fontId="14" fillId="2" borderId="51" xfId="1" applyFont="1" applyFill="1" applyBorder="1" applyAlignment="1" applyProtection="1">
      <alignment horizontal="center"/>
    </xf>
    <xf numFmtId="44" fontId="14" fillId="2" borderId="11" xfId="1" applyFont="1" applyFill="1" applyBorder="1" applyAlignment="1" applyProtection="1">
      <alignment horizontal="center"/>
    </xf>
    <xf numFmtId="44" fontId="14" fillId="2" borderId="52" xfId="1" applyFont="1" applyFill="1" applyBorder="1" applyAlignment="1" applyProtection="1">
      <alignment horizontal="center" vertical="center"/>
    </xf>
    <xf numFmtId="44" fontId="0" fillId="5" borderId="45" xfId="1" applyFont="1" applyFill="1" applyBorder="1" applyAlignment="1" applyProtection="1">
      <alignment vertical="center"/>
      <protection locked="0"/>
    </xf>
    <xf numFmtId="0" fontId="41" fillId="0" borderId="0" xfId="2" applyFont="1" applyAlignment="1" applyProtection="1">
      <alignment vertical="center"/>
    </xf>
    <xf numFmtId="0" fontId="41" fillId="0" borderId="0" xfId="2" applyFont="1" applyAlignment="1" applyProtection="1">
      <alignment horizontal="center" vertical="center"/>
    </xf>
    <xf numFmtId="44" fontId="41" fillId="0" borderId="0" xfId="1" applyFont="1" applyAlignment="1" applyProtection="1">
      <alignment vertical="center"/>
    </xf>
    <xf numFmtId="44" fontId="43" fillId="0" borderId="0" xfId="1" applyFont="1" applyAlignment="1" applyProtection="1">
      <alignment horizontal="center" vertical="center" wrapText="1"/>
    </xf>
    <xf numFmtId="0" fontId="44" fillId="0" borderId="0" xfId="2" applyFont="1" applyAlignment="1" applyProtection="1">
      <alignment horizontal="left" vertical="center"/>
    </xf>
    <xf numFmtId="0" fontId="37" fillId="0" borderId="0" xfId="2" applyFont="1" applyAlignment="1" applyProtection="1">
      <alignment vertical="center"/>
    </xf>
    <xf numFmtId="0" fontId="45" fillId="0" borderId="0" xfId="0" applyFont="1" applyAlignment="1">
      <alignment vertical="center" wrapText="1"/>
    </xf>
    <xf numFmtId="1" fontId="0" fillId="0" borderId="56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1" fontId="0" fillId="0" borderId="57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8" fillId="0" borderId="0" xfId="0" applyFont="1" applyBorder="1" applyAlignment="1">
      <alignment horizontal="center"/>
    </xf>
    <xf numFmtId="1" fontId="29" fillId="0" borderId="26" xfId="620" applyNumberFormat="1" applyFont="1" applyBorder="1" applyAlignment="1" applyProtection="1">
      <alignment horizontal="center" vertical="center"/>
    </xf>
    <xf numFmtId="44" fontId="29" fillId="0" borderId="7" xfId="1" applyFont="1" applyBorder="1" applyAlignment="1" applyProtection="1">
      <alignment horizontal="center" vertical="center"/>
    </xf>
    <xf numFmtId="44" fontId="29" fillId="0" borderId="20" xfId="1" applyFont="1" applyBorder="1" applyAlignment="1" applyProtection="1">
      <alignment horizontal="center" vertical="center"/>
    </xf>
    <xf numFmtId="44" fontId="29" fillId="0" borderId="0" xfId="1" applyFont="1" applyBorder="1" applyAlignment="1" applyProtection="1">
      <alignment horizontal="center" vertical="center"/>
      <protection locked="0"/>
    </xf>
    <xf numFmtId="0" fontId="0" fillId="5" borderId="0" xfId="0" applyFill="1"/>
    <xf numFmtId="0" fontId="37" fillId="0" borderId="0" xfId="2" applyFont="1" applyAlignment="1" applyProtection="1">
      <alignment horizontal="right" vertical="center"/>
    </xf>
    <xf numFmtId="0" fontId="29" fillId="5" borderId="4" xfId="0" applyFont="1" applyFill="1" applyBorder="1" applyAlignment="1" applyProtection="1">
      <alignment vertical="center" wrapText="1"/>
      <protection locked="0"/>
    </xf>
    <xf numFmtId="0" fontId="29" fillId="5" borderId="4" xfId="0" applyFont="1" applyFill="1" applyBorder="1" applyAlignment="1" applyProtection="1">
      <alignment horizontal="center" vertical="center" wrapText="1"/>
      <protection locked="0"/>
    </xf>
    <xf numFmtId="2" fontId="29" fillId="5" borderId="4" xfId="4" applyNumberFormat="1" applyFont="1" applyFill="1" applyBorder="1" applyAlignment="1" applyProtection="1">
      <alignment vertical="center" wrapText="1"/>
      <protection locked="0"/>
    </xf>
    <xf numFmtId="2" fontId="29" fillId="5" borderId="0" xfId="4" applyNumberFormat="1" applyFont="1" applyFill="1" applyBorder="1" applyAlignment="1" applyProtection="1">
      <alignment vertical="center" wrapText="1"/>
      <protection locked="0"/>
    </xf>
    <xf numFmtId="0" fontId="29" fillId="5" borderId="0" xfId="0" applyFont="1" applyFill="1" applyAlignment="1" applyProtection="1">
      <alignment vertical="center" wrapText="1"/>
      <protection locked="0"/>
    </xf>
    <xf numFmtId="0" fontId="29" fillId="5" borderId="0" xfId="0" applyFont="1" applyFill="1" applyAlignment="1" applyProtection="1">
      <alignment horizontal="center" vertical="center" wrapText="1"/>
      <protection locked="0"/>
    </xf>
    <xf numFmtId="2" fontId="29" fillId="5" borderId="0" xfId="4" applyNumberFormat="1" applyFont="1" applyFill="1" applyBorder="1" applyAlignment="1" applyProtection="1">
      <alignment vertical="center"/>
      <protection locked="0"/>
    </xf>
    <xf numFmtId="0" fontId="29" fillId="5" borderId="15" xfId="0" applyFont="1" applyFill="1" applyBorder="1" applyAlignment="1" applyProtection="1">
      <alignment vertical="center" wrapText="1"/>
      <protection locked="0"/>
    </xf>
    <xf numFmtId="0" fontId="29" fillId="5" borderId="15" xfId="0" applyFont="1" applyFill="1" applyBorder="1" applyAlignment="1" applyProtection="1">
      <alignment horizontal="center" vertical="center" wrapText="1"/>
      <protection locked="0"/>
    </xf>
    <xf numFmtId="2" fontId="29" fillId="5" borderId="15" xfId="4" applyNumberFormat="1" applyFont="1" applyFill="1" applyBorder="1" applyAlignment="1" applyProtection="1">
      <alignment vertical="center" wrapText="1"/>
      <protection locked="0"/>
    </xf>
    <xf numFmtId="44" fontId="41" fillId="0" borderId="0" xfId="1" applyFont="1" applyAlignment="1" applyProtection="1">
      <alignment horizontal="center" vertical="center"/>
    </xf>
    <xf numFmtId="44" fontId="24" fillId="0" borderId="0" xfId="1" applyFont="1" applyBorder="1" applyAlignment="1" applyProtection="1">
      <alignment horizontal="center" vertical="center"/>
    </xf>
    <xf numFmtId="0" fontId="20" fillId="0" borderId="0" xfId="0" applyFont="1" applyAlignment="1" applyProtection="1">
      <alignment horizontal="left" vertical="center"/>
    </xf>
    <xf numFmtId="0" fontId="0" fillId="0" borderId="0" xfId="0" applyAlignment="1" applyProtection="1">
      <alignment vertical="center" wrapText="1"/>
    </xf>
    <xf numFmtId="0" fontId="0" fillId="0" borderId="0" xfId="0" applyAlignment="1" applyProtection="1">
      <alignment horizontal="center" vertical="center"/>
    </xf>
    <xf numFmtId="44" fontId="0" fillId="0" borderId="0" xfId="1" applyFont="1" applyAlignment="1" applyProtection="1">
      <alignment vertical="center"/>
    </xf>
    <xf numFmtId="44" fontId="0" fillId="0" borderId="0" xfId="1" applyFont="1" applyAlignment="1" applyProtection="1">
      <alignment horizontal="center" vertical="center"/>
    </xf>
    <xf numFmtId="44" fontId="0" fillId="0" borderId="0" xfId="1" applyFont="1" applyAlignment="1" applyProtection="1">
      <alignment vertical="center" wrapText="1"/>
    </xf>
    <xf numFmtId="0" fontId="0" fillId="0" borderId="0" xfId="0" applyAlignment="1" applyProtection="1">
      <alignment vertical="center"/>
    </xf>
    <xf numFmtId="0" fontId="22" fillId="0" borderId="0" xfId="0" applyFont="1" applyAlignment="1" applyProtection="1">
      <alignment vertical="center"/>
    </xf>
    <xf numFmtId="0" fontId="20" fillId="0" borderId="0" xfId="0" applyFont="1" applyAlignment="1" applyProtection="1">
      <alignment horizontal="center" vertical="center"/>
    </xf>
    <xf numFmtId="44" fontId="20" fillId="0" borderId="0" xfId="1" applyFont="1" applyAlignment="1" applyProtection="1">
      <alignment vertical="center"/>
    </xf>
    <xf numFmtId="0" fontId="42" fillId="0" borderId="0" xfId="0" applyFont="1" applyAlignment="1" applyProtection="1">
      <alignment vertical="center"/>
    </xf>
    <xf numFmtId="44" fontId="42" fillId="0" borderId="0" xfId="1" applyFont="1" applyAlignment="1" applyProtection="1">
      <alignment vertical="center"/>
    </xf>
    <xf numFmtId="44" fontId="42" fillId="0" borderId="0" xfId="1" applyFont="1" applyAlignment="1" applyProtection="1">
      <alignment vertical="center" wrapText="1"/>
    </xf>
    <xf numFmtId="0" fontId="0" fillId="0" borderId="0" xfId="0" applyAlignment="1" applyProtection="1">
      <alignment horizontal="center"/>
    </xf>
    <xf numFmtId="0" fontId="22" fillId="0" borderId="0" xfId="0" applyFont="1" applyAlignment="1" applyProtection="1">
      <alignment horizontal="center" vertical="center"/>
    </xf>
    <xf numFmtId="44" fontId="0" fillId="0" borderId="43" xfId="1" applyFont="1" applyBorder="1" applyAlignment="1" applyProtection="1">
      <alignment horizontal="center" vertical="center" wrapText="1"/>
    </xf>
    <xf numFmtId="0" fontId="1" fillId="0" borderId="52" xfId="0" applyFont="1" applyBorder="1" applyAlignment="1" applyProtection="1">
      <alignment horizontal="center" vertical="center" wrapText="1"/>
    </xf>
    <xf numFmtId="44" fontId="0" fillId="0" borderId="52" xfId="1" applyFont="1" applyFill="1" applyBorder="1" applyAlignment="1" applyProtection="1">
      <alignment vertical="center"/>
    </xf>
    <xf numFmtId="0" fontId="22" fillId="0" borderId="0" xfId="0" applyFont="1" applyAlignment="1" applyProtection="1">
      <alignment horizontal="center"/>
    </xf>
    <xf numFmtId="0" fontId="1" fillId="0" borderId="53" xfId="0" applyFont="1" applyBorder="1" applyAlignment="1" applyProtection="1">
      <alignment horizontal="center" vertical="center" wrapText="1"/>
    </xf>
    <xf numFmtId="44" fontId="0" fillId="0" borderId="53" xfId="1" applyFont="1" applyFill="1" applyBorder="1" applyAlignment="1" applyProtection="1">
      <alignment vertical="center"/>
    </xf>
    <xf numFmtId="1" fontId="29" fillId="5" borderId="29" xfId="620" applyNumberFormat="1" applyFont="1" applyFill="1" applyBorder="1" applyAlignment="1" applyProtection="1">
      <alignment horizontal="center" vertical="center"/>
      <protection locked="0"/>
    </xf>
    <xf numFmtId="1" fontId="29" fillId="5" borderId="30" xfId="620" applyNumberFormat="1" applyFont="1" applyFill="1" applyBorder="1" applyAlignment="1" applyProtection="1">
      <alignment horizontal="center" vertical="center"/>
      <protection locked="0"/>
    </xf>
    <xf numFmtId="1" fontId="29" fillId="5" borderId="31" xfId="620" applyNumberFormat="1" applyFont="1" applyFill="1" applyBorder="1" applyAlignment="1" applyProtection="1">
      <alignment horizontal="center" vertical="center"/>
      <protection locked="0"/>
    </xf>
    <xf numFmtId="1" fontId="29" fillId="5" borderId="32" xfId="620" applyNumberFormat="1" applyFont="1" applyFill="1" applyBorder="1" applyAlignment="1" applyProtection="1">
      <alignment horizontal="center" vertical="center"/>
      <protection locked="0"/>
    </xf>
    <xf numFmtId="1" fontId="29" fillId="5" borderId="33" xfId="620" applyNumberFormat="1" applyFont="1" applyFill="1" applyBorder="1" applyAlignment="1" applyProtection="1">
      <alignment horizontal="center" vertical="center"/>
      <protection locked="0"/>
    </xf>
    <xf numFmtId="1" fontId="29" fillId="5" borderId="34" xfId="620" applyNumberFormat="1" applyFont="1" applyFill="1" applyBorder="1" applyAlignment="1" applyProtection="1">
      <alignment horizontal="center" vertical="center"/>
      <protection locked="0"/>
    </xf>
    <xf numFmtId="1" fontId="29" fillId="0" borderId="0" xfId="620" applyNumberFormat="1" applyFont="1" applyFill="1" applyBorder="1" applyAlignment="1" applyProtection="1">
      <alignment horizontal="center" vertical="center"/>
      <protection locked="0"/>
    </xf>
  </cellXfs>
  <cellStyles count="643">
    <cellStyle name="Encabezado 1" xfId="3" builtinId="16"/>
    <cellStyle name="Hipervínculo" xfId="498" builtinId="8" hidden="1"/>
    <cellStyle name="Hipervínculo" xfId="362" builtinId="8" hidden="1"/>
    <cellStyle name="Hipervínculo" xfId="114" builtinId="8" hidden="1"/>
    <cellStyle name="Hipervínculo" xfId="158" builtinId="8" hidden="1"/>
    <cellStyle name="Hipervínculo" xfId="470" builtinId="8" hidden="1"/>
    <cellStyle name="Hipervínculo" xfId="144" builtinId="8" hidden="1"/>
    <cellStyle name="Hipervínculo" xfId="38" builtinId="8" hidden="1"/>
    <cellStyle name="Hipervínculo" xfId="252" builtinId="8" hidden="1"/>
    <cellStyle name="Hipervínculo" xfId="318" builtinId="8" hidden="1"/>
    <cellStyle name="Hipervínculo" xfId="286" builtinId="8" hidden="1"/>
    <cellStyle name="Hipervínculo" xfId="288" builtinId="8" hidden="1"/>
    <cellStyle name="Hipervínculo" xfId="284" builtinId="8" hidden="1"/>
    <cellStyle name="Hipervínculo" xfId="276" builtinId="8" hidden="1"/>
    <cellStyle name="Hipervínculo" xfId="118" builtinId="8" hidden="1"/>
    <cellStyle name="Hipervínculo" xfId="180" builtinId="8" hidden="1"/>
    <cellStyle name="Hipervínculo" xfId="456" builtinId="8" hidden="1"/>
    <cellStyle name="Hipervínculo" xfId="424" builtinId="8" hidden="1"/>
    <cellStyle name="Hipervínculo" xfId="322" builtinId="8" hidden="1"/>
    <cellStyle name="Hipervínculo" xfId="338" builtinId="8" hidden="1"/>
    <cellStyle name="Hipervínculo" xfId="482" builtinId="8" hidden="1"/>
    <cellStyle name="Hipervínculo" xfId="108" builtinId="8" hidden="1"/>
    <cellStyle name="Hipervínculo" xfId="70" builtinId="8" hidden="1"/>
    <cellStyle name="Hipervínculo" xfId="242" builtinId="8" hidden="1"/>
    <cellStyle name="Hipervínculo" xfId="200" builtinId="8" hidden="1"/>
    <cellStyle name="Hipervínculo" xfId="150" builtinId="8" hidden="1"/>
    <cellStyle name="Hipervínculo" xfId="522" builtinId="8" hidden="1"/>
    <cellStyle name="Hipervínculo" xfId="224" builtinId="8" hidden="1"/>
    <cellStyle name="Hipervínculo" xfId="430" builtinId="8" hidden="1"/>
    <cellStyle name="Hipervínculo" xfId="532" builtinId="8" hidden="1"/>
    <cellStyle name="Hipervínculo" xfId="236" builtinId="8" hidden="1"/>
    <cellStyle name="Hipervínculo" xfId="40" builtinId="8" hidden="1"/>
    <cellStyle name="Hipervínculo" xfId="34" builtinId="8" hidden="1"/>
    <cellStyle name="Hipervínculo" xfId="92" builtinId="8" hidden="1"/>
    <cellStyle name="Hipervínculo" xfId="392" builtinId="8" hidden="1"/>
    <cellStyle name="Hipervínculo" xfId="410" builtinId="8" hidden="1"/>
    <cellStyle name="Hipervínculo" xfId="208" builtinId="8" hidden="1"/>
    <cellStyle name="Hipervínculo" xfId="332" builtinId="8" hidden="1"/>
    <cellStyle name="Hipervínculo" xfId="350" builtinId="8" hidden="1"/>
    <cellStyle name="Hipervínculo" xfId="446" builtinId="8" hidden="1"/>
    <cellStyle name="Hipervínculo" xfId="536" builtinId="8" hidden="1"/>
    <cellStyle name="Hipervínculo" xfId="492" builtinId="8" hidden="1"/>
    <cellStyle name="Hipervínculo" xfId="438" builtinId="8" hidden="1"/>
    <cellStyle name="Hipervínculo" xfId="292" builtinId="8" hidden="1"/>
    <cellStyle name="Hipervínculo" xfId="432" builtinId="8" hidden="1"/>
    <cellStyle name="Hipervínculo" xfId="196" builtinId="8" hidden="1"/>
    <cellStyle name="Hipervínculo" xfId="608" builtinId="8" hidden="1"/>
    <cellStyle name="Hipervínculo" xfId="306" builtinId="8" hidden="1"/>
    <cellStyle name="Hipervínculo" xfId="104" builtinId="8" hidden="1"/>
    <cellStyle name="Hipervínculo" xfId="212" builtinId="8" hidden="1"/>
    <cellStyle name="Hipervínculo" xfId="621" builtinId="8" hidden="1"/>
    <cellStyle name="Hipervínculo" xfId="554" builtinId="8" hidden="1"/>
    <cellStyle name="Hipervínculo" xfId="546" builtinId="8" hidden="1"/>
    <cellStyle name="Hipervínculo" xfId="402" builtinId="8" hidden="1"/>
    <cellStyle name="Hipervínculo" xfId="618" builtinId="8" hidden="1"/>
    <cellStyle name="Hipervínculo" xfId="578" builtinId="8" hidden="1"/>
    <cellStyle name="Hipervínculo" xfId="576" builtinId="8" hidden="1"/>
    <cellStyle name="Hipervínculo" xfId="240" builtinId="8" hidden="1"/>
    <cellStyle name="Hipervínculo" xfId="80" builtinId="8" hidden="1"/>
    <cellStyle name="Hipervínculo" xfId="354" builtinId="8" hidden="1"/>
    <cellStyle name="Hipervínculo" xfId="530" builtinId="8" hidden="1"/>
    <cellStyle name="Hipervínculo" xfId="580" builtinId="8" hidden="1"/>
    <cellStyle name="Hipervínculo" xfId="202" builtinId="8" hidden="1"/>
    <cellStyle name="Hipervínculo" xfId="270" builtinId="8" hidden="1"/>
    <cellStyle name="Hipervínculo" xfId="428" builtinId="8" hidden="1"/>
    <cellStyle name="Hipervínculo" xfId="476" builtinId="8" hidden="1"/>
    <cellStyle name="Hipervínculo" xfId="526" builtinId="8" hidden="1"/>
    <cellStyle name="Hipervínculo" xfId="552" builtinId="8" hidden="1"/>
    <cellStyle name="Hipervínculo" xfId="336" builtinId="8" hidden="1"/>
    <cellStyle name="Hipervínculo" xfId="384" builtinId="8" hidden="1"/>
    <cellStyle name="Hipervínculo" xfId="244" builtinId="8" hidden="1"/>
    <cellStyle name="Hipervínculo" xfId="282" builtinId="8" hidden="1"/>
    <cellStyle name="Hipervínculo" xfId="584" builtinId="8" hidden="1"/>
    <cellStyle name="Hipervínculo" xfId="50" builtinId="8" hidden="1"/>
    <cellStyle name="Hipervínculo" xfId="16" builtinId="8" hidden="1"/>
    <cellStyle name="Hipervínculo" xfId="48" builtinId="8" hidden="1"/>
    <cellStyle name="Hipervínculo" xfId="126" builtinId="8" hidden="1"/>
    <cellStyle name="Hipervínculo" xfId="326" builtinId="8" hidden="1"/>
    <cellStyle name="Hipervínculo" xfId="464" builtinId="8" hidden="1"/>
    <cellStyle name="Hipervínculo" xfId="28" builtinId="8" hidden="1"/>
    <cellStyle name="Hipervínculo" xfId="588" builtinId="8" hidden="1"/>
    <cellStyle name="Hipervínculo" xfId="146" builtinId="8" hidden="1"/>
    <cellStyle name="Hipervínculo" xfId="188" builtinId="8" hidden="1"/>
    <cellStyle name="Hipervínculo" xfId="228" builtinId="8" hidden="1"/>
    <cellStyle name="Hipervínculo" xfId="60" builtinId="8" hidden="1"/>
    <cellStyle name="Hipervínculo" xfId="98" builtinId="8" hidden="1"/>
    <cellStyle name="Hipervínculo" xfId="514" builtinId="8" hidden="1"/>
    <cellStyle name="Hipervínculo" xfId="370" builtinId="8" hidden="1"/>
    <cellStyle name="Hipervínculo" xfId="110" builtinId="8" hidden="1"/>
    <cellStyle name="Hipervínculo" xfId="194" builtinId="8" hidden="1"/>
    <cellStyle name="Hipervínculo" xfId="494" builtinId="8" hidden="1"/>
    <cellStyle name="Hipervínculo" xfId="378" builtinId="8" hidden="1"/>
    <cellStyle name="Hipervínculo" xfId="52" builtinId="8" hidden="1"/>
    <cellStyle name="Hipervínculo" xfId="248" builtinId="8" hidden="1"/>
    <cellStyle name="Hipervínculo" xfId="328" builtinId="8" hidden="1"/>
    <cellStyle name="Hipervínculo" xfId="272" builtinId="8" hidden="1"/>
    <cellStyle name="Hipervínculo" xfId="300" builtinId="8" hidden="1"/>
    <cellStyle name="Hipervínculo" xfId="302" builtinId="8" hidden="1"/>
    <cellStyle name="Hipervínculo" xfId="308" builtinId="8" hidden="1"/>
    <cellStyle name="Hipervínculo" xfId="124" builtinId="8" hidden="1"/>
    <cellStyle name="Hipervínculo" xfId="216" builtinId="8" hidden="1"/>
    <cellStyle name="Hipervínculo" xfId="444" builtinId="8" hidden="1"/>
    <cellStyle name="Hipervínculo" xfId="566" builtinId="8" hidden="1"/>
    <cellStyle name="Hipervínculo" xfId="434" builtinId="8" hidden="1"/>
    <cellStyle name="Hipervínculo" xfId="330" builtinId="8" hidden="1"/>
    <cellStyle name="Hipervínculo" xfId="466" builtinId="8" hidden="1"/>
    <cellStyle name="Hipervínculo" xfId="90" builtinId="8" hidden="1"/>
    <cellStyle name="Hipervínculo" xfId="72" builtinId="8" hidden="1"/>
    <cellStyle name="Hipervínculo" xfId="246" builtinId="8" hidden="1"/>
    <cellStyle name="Hipervínculo" xfId="204" builtinId="8" hidden="1"/>
    <cellStyle name="Hipervínculo" xfId="164" builtinId="8" hidden="1"/>
    <cellStyle name="Hipervínculo" xfId="594" builtinId="8" hidden="1"/>
    <cellStyle name="Hipervínculo" xfId="64" builtinId="8" hidden="1"/>
    <cellStyle name="Hipervínculo" xfId="412" builtinId="8" hidden="1"/>
    <cellStyle name="Hipervínculo" xfId="560" builtinId="8" hidden="1"/>
    <cellStyle name="Hipervínculo" xfId="454" builtinId="8" hidden="1"/>
    <cellStyle name="Hipervínculo" xfId="6" builtinId="8" hidden="1"/>
    <cellStyle name="Hipervínculo" xfId="36" builtinId="8" hidden="1"/>
    <cellStyle name="Hipervínculo" xfId="84" builtinId="8" hidden="1"/>
    <cellStyle name="Hipervínculo" xfId="134" builtinId="8" hidden="1"/>
    <cellStyle name="Hipervínculo" xfId="442" builtinId="8" hidden="1"/>
    <cellStyle name="Hipervínculo" xfId="198" builtinId="8" hidden="1"/>
    <cellStyle name="Hipervínculo" xfId="550" builtinId="8" hidden="1"/>
    <cellStyle name="Hipervínculo" xfId="440" builtinId="8" hidden="1"/>
    <cellStyle name="Hipervínculo" xfId="478" builtinId="8" hidden="1"/>
    <cellStyle name="Hipervínculo" xfId="508" builtinId="8" hidden="1"/>
    <cellStyle name="Hipervínculo" xfId="544" builtinId="8" hidden="1"/>
    <cellStyle name="Hipervínculo" xfId="488" builtinId="8" hidden="1"/>
    <cellStyle name="Hipervínculo" xfId="320" builtinId="8" hidden="1"/>
    <cellStyle name="Hipervínculo" xfId="356" builtinId="8" hidden="1"/>
    <cellStyle name="Hipervínculo" xfId="360" builtinId="8" hidden="1"/>
    <cellStyle name="Hipervínculo" xfId="334" builtinId="8" hidden="1"/>
    <cellStyle name="Hipervínculo" xfId="516" builtinId="8" hidden="1"/>
    <cellStyle name="Hipervínculo" xfId="416" builtinId="8" hidden="1"/>
    <cellStyle name="Hipervínculo" xfId="342" builtinId="8" hidden="1"/>
    <cellStyle name="Hipervínculo" xfId="398" builtinId="8" hidden="1"/>
    <cellStyle name="Hipervínculo" xfId="264" builtinId="8" hidden="1"/>
    <cellStyle name="Hipervínculo" xfId="250" builtinId="8" hidden="1"/>
    <cellStyle name="Hipervínculo" xfId="182" builtinId="8" hidden="1"/>
    <cellStyle name="Hipervínculo" xfId="142" builtinId="8" hidden="1"/>
    <cellStyle name="Hipervínculo" xfId="14" builtinId="8" hidden="1"/>
    <cellStyle name="Hipervínculo" xfId="406" builtinId="8" hidden="1"/>
    <cellStyle name="Hipervínculo" xfId="310" builtinId="8" hidden="1"/>
    <cellStyle name="Hipervínculo" xfId="480" builtinId="8" hidden="1"/>
    <cellStyle name="Hipervínculo" xfId="472" builtinId="8" hidden="1"/>
    <cellStyle name="Hipervínculo" xfId="568" builtinId="8" hidden="1"/>
    <cellStyle name="Hipervínculo" xfId="376" builtinId="8" hidden="1"/>
    <cellStyle name="Hipervínculo" xfId="368" builtinId="8" hidden="1"/>
    <cellStyle name="Hipervínculo" xfId="344" builtinId="8" hidden="1"/>
    <cellStyle name="Hipervínculo" xfId="404" builtinId="8" hidden="1"/>
    <cellStyle name="Hipervínculo" xfId="558" builtinId="8" hidden="1"/>
    <cellStyle name="Hipervínculo" xfId="534" builtinId="8" hidden="1"/>
    <cellStyle name="Hipervínculo" xfId="496" builtinId="8" hidden="1"/>
    <cellStyle name="Hipervínculo" xfId="460" builtinId="8" hidden="1"/>
    <cellStyle name="Hipervínculo" xfId="436" builtinId="8" hidden="1"/>
    <cellStyle name="Hipervínculo" xfId="138" builtinId="8" hidden="1"/>
    <cellStyle name="Hipervínculo" xfId="116" builtinId="8" hidden="1"/>
    <cellStyle name="Hipervínculo" xfId="606" builtinId="8" hidden="1"/>
    <cellStyle name="Hipervínculo" xfId="26" builtinId="8" hidden="1"/>
    <cellStyle name="Hipervínculo" xfId="42" builtinId="8" hidden="1"/>
    <cellStyle name="Hipervínculo" xfId="24" builtinId="8" hidden="1"/>
    <cellStyle name="Hipervínculo" xfId="346" builtinId="8" hidden="1"/>
    <cellStyle name="Hipervínculo" xfId="348" builtinId="8" hidden="1"/>
    <cellStyle name="Hipervínculo" xfId="484" builtinId="8" hidden="1"/>
    <cellStyle name="Hipervínculo" xfId="574" builtinId="8" hidden="1"/>
    <cellStyle name="Hipervínculo" xfId="592" builtinId="8" hidden="1"/>
    <cellStyle name="Hipervínculo" xfId="140" builtinId="8" hidden="1"/>
    <cellStyle name="Hipervínculo" xfId="178" builtinId="8" hidden="1"/>
    <cellStyle name="Hipervínculo" xfId="222" builtinId="8" hidden="1"/>
    <cellStyle name="Hipervínculo" xfId="122" builtinId="8" hidden="1"/>
    <cellStyle name="Hipervínculo" xfId="96" builtinId="8" hidden="1"/>
    <cellStyle name="Hipervínculo" xfId="136" builtinId="8" hidden="1"/>
    <cellStyle name="Hipervínculo" xfId="386" builtinId="8" hidden="1"/>
    <cellStyle name="Hipervínculo" xfId="258" builtinId="8" hidden="1"/>
    <cellStyle name="Hipervínculo" xfId="230" builtinId="8" hidden="1"/>
    <cellStyle name="Hipervínculo" xfId="504" builtinId="8" hidden="1"/>
    <cellStyle name="Hipervínculo" xfId="506" builtinId="8" hidden="1"/>
    <cellStyle name="Hipervínculo" xfId="22" builtinId="8" hidden="1"/>
    <cellStyle name="Hipervínculo" xfId="256" builtinId="8" hidden="1"/>
    <cellStyle name="Hipervínculo" xfId="352" builtinId="8" hidden="1"/>
    <cellStyle name="Hipervínculo" xfId="268" builtinId="8" hidden="1"/>
    <cellStyle name="Hipervínculo" xfId="280" builtinId="8" hidden="1"/>
    <cellStyle name="Hipervínculo" xfId="304" builtinId="8" hidden="1"/>
    <cellStyle name="Hipervínculo" xfId="294" builtinId="8" hidden="1"/>
    <cellStyle name="Hipervínculo" xfId="120" builtinId="8" hidden="1"/>
    <cellStyle name="Hipervínculo" xfId="76" builtinId="8" hidden="1"/>
    <cellStyle name="Hipervínculo" xfId="408" builtinId="8" hidden="1"/>
    <cellStyle name="Hipervínculo" xfId="556" builtinId="8" hidden="1"/>
    <cellStyle name="Hipervínculo" xfId="210" builtinId="8" hidden="1"/>
    <cellStyle name="Hipervínculo" xfId="298" builtinId="8" hidden="1"/>
    <cellStyle name="Hipervínculo" xfId="458" builtinId="8" hidden="1"/>
    <cellStyle name="Hipervínculo" xfId="68" builtinId="8" hidden="1"/>
    <cellStyle name="Hipervínculo" xfId="78" builtinId="8" hidden="1"/>
    <cellStyle name="Hipervínculo" xfId="234" builtinId="8" hidden="1"/>
    <cellStyle name="Hipervínculo" xfId="206" builtinId="8" hidden="1"/>
    <cellStyle name="Hipervínculo" xfId="166" builtinId="8" hidden="1"/>
    <cellStyle name="Hipervínculo" xfId="612" builtinId="8" hidden="1"/>
    <cellStyle name="Hipervínculo" xfId="170" builtinId="8" hidden="1"/>
    <cellStyle name="Hipervínculo" xfId="278" builtinId="8" hidden="1"/>
    <cellStyle name="Hipervínculo" xfId="540" builtinId="8" hidden="1"/>
    <cellStyle name="Hipervínculo" xfId="468" builtinId="8" hidden="1"/>
    <cellStyle name="Hipervínculo" xfId="390" builtinId="8" hidden="1"/>
    <cellStyle name="Hipervínculo" xfId="44" builtinId="8" hidden="1"/>
    <cellStyle name="Hipervínculo" xfId="58" builtinId="8" hidden="1"/>
    <cellStyle name="Hipervínculo" xfId="10" builtinId="8" hidden="1"/>
    <cellStyle name="Hipervínculo" xfId="474" builtinId="8" hidden="1"/>
    <cellStyle name="Hipervínculo" xfId="172" builtinId="8" hidden="1"/>
    <cellStyle name="Hipervínculo" xfId="520" builtinId="8" hidden="1"/>
    <cellStyle name="Hipervínculo" xfId="358" builtinId="8" hidden="1"/>
    <cellStyle name="Hipervínculo" xfId="316" builtinId="8" hidden="1"/>
    <cellStyle name="Hipervínculo" xfId="548" builtinId="8" hidden="1"/>
    <cellStyle name="Hipervínculo" xfId="500" builtinId="8" hidden="1"/>
    <cellStyle name="Hipervínculo" xfId="452" builtinId="8" hidden="1"/>
    <cellStyle name="Hipervínculo" xfId="400" builtinId="8" hidden="1"/>
    <cellStyle name="Hipervínculo" xfId="528" builtinId="8" hidden="1"/>
    <cellStyle name="Hipervínculo" xfId="156" builtinId="8" hidden="1"/>
    <cellStyle name="Hipervínculo" xfId="572" builtinId="8" hidden="1"/>
    <cellStyle name="Hipervínculo" xfId="266" builtinId="8" hidden="1"/>
    <cellStyle name="Hipervínculo" xfId="160" builtinId="8" hidden="1"/>
    <cellStyle name="Hipervínculo" xfId="218" builtinId="8" hidden="1"/>
    <cellStyle name="Hipervínculo" xfId="450" builtinId="8" hidden="1"/>
    <cellStyle name="Hipervínculo" xfId="562" builtinId="8" hidden="1"/>
    <cellStyle name="Hipervínculo" xfId="598" builtinId="8" hidden="1"/>
    <cellStyle name="Hipervínculo" xfId="614" builtinId="8" hidden="1"/>
    <cellStyle name="Hipervínculo" xfId="610" builtinId="8" hidden="1"/>
    <cellStyle name="Hipervínculo" xfId="590" builtinId="8" hidden="1"/>
    <cellStyle name="Hipervínculo" xfId="604" builtinId="8" hidden="1"/>
    <cellStyle name="Hipervínculo" xfId="94" builtinId="8" hidden="1"/>
    <cellStyle name="Hipervínculo" xfId="54" builtinId="8" hidden="1"/>
    <cellStyle name="Hipervínculo" xfId="490" builtinId="8" hidden="1"/>
    <cellStyle name="Hipervínculo" xfId="586" builtinId="8" hidden="1"/>
    <cellStyle name="Hipervínculo" xfId="582" builtinId="8" hidden="1"/>
    <cellStyle name="Hipervínculo" xfId="128" builtinId="8" hidden="1"/>
    <cellStyle name="Hipervínculo" xfId="382" builtinId="8" hidden="1"/>
    <cellStyle name="Hipervínculo" xfId="414" builtinId="8" hidden="1"/>
    <cellStyle name="Hipervínculo" xfId="462" builtinId="8" hidden="1"/>
    <cellStyle name="Hipervínculo" xfId="512" builtinId="8" hidden="1"/>
    <cellStyle name="Hipervínculo" xfId="564" builtinId="8" hidden="1"/>
    <cellStyle name="Hipervínculo" xfId="324" builtinId="8" hidden="1"/>
    <cellStyle name="Hipervínculo" xfId="372" builtinId="8" hidden="1"/>
    <cellStyle name="Hipervínculo" xfId="422" builtinId="8" hidden="1"/>
    <cellStyle name="Hipervínculo" xfId="152" builtinId="8" hidden="1"/>
    <cellStyle name="Hipervínculo" xfId="602" builtinId="8" hidden="1"/>
    <cellStyle name="Hipervínculo" xfId="8" builtinId="8" hidden="1"/>
    <cellStyle name="Hipervínculo" xfId="46" builtinId="8" hidden="1"/>
    <cellStyle name="Hipervínculo" xfId="30" builtinId="8" hidden="1"/>
    <cellStyle name="Hipervínculo" xfId="538" builtinId="8" hidden="1"/>
    <cellStyle name="Hipervínculo" xfId="366" builtinId="8" hidden="1"/>
    <cellStyle name="Hipervínculo" xfId="502" builtinId="8" hidden="1"/>
    <cellStyle name="Hipervínculo" xfId="510" builtinId="8" hidden="1"/>
    <cellStyle name="Hipervínculo" xfId="112" builtinId="8" hidden="1"/>
    <cellStyle name="Hipervínculo" xfId="132" builtinId="8" hidden="1"/>
    <cellStyle name="Hipervínculo" xfId="176" builtinId="8" hidden="1"/>
    <cellStyle name="Hipervínculo" xfId="220" builtinId="8" hidden="1"/>
    <cellStyle name="Hipervínculo" xfId="154" builtinId="8" hidden="1"/>
    <cellStyle name="Hipervínculo" xfId="86" builtinId="8" hidden="1"/>
    <cellStyle name="Hipervínculo" xfId="184" builtinId="8" hidden="1"/>
    <cellStyle name="Hipervínculo" xfId="418" builtinId="8" hidden="1"/>
    <cellStyle name="Hipervínculo" xfId="274" builtinId="8" hidden="1"/>
    <cellStyle name="Hipervínculo" xfId="56" builtinId="8" hidden="1"/>
    <cellStyle name="Hipervínculo" xfId="518" builtinId="8" hidden="1"/>
    <cellStyle name="Hipervínculo" xfId="616" builtinId="8" hidden="1"/>
    <cellStyle name="Hipervínculo" xfId="18" builtinId="8" hidden="1"/>
    <cellStyle name="Hipervínculo" xfId="254" builtinId="8" hidden="1"/>
    <cellStyle name="Hipervínculo" xfId="364" builtinId="8" hidden="1"/>
    <cellStyle name="Hipervínculo" xfId="262" builtinId="8" hidden="1"/>
    <cellStyle name="Hipervínculo" xfId="340" builtinId="8" hidden="1"/>
    <cellStyle name="Hipervínculo" xfId="296" builtinId="8" hidden="1"/>
    <cellStyle name="Hipervínculo" xfId="374" builtinId="8" hidden="1"/>
    <cellStyle name="Hipervínculo" xfId="420" builtinId="8" hidden="1"/>
    <cellStyle name="Hipervínculo" xfId="106" builtinId="8" hidden="1"/>
    <cellStyle name="Hipervínculo" xfId="396" builtinId="8" hidden="1"/>
    <cellStyle name="Hipervínculo" xfId="542" builtinId="8" hidden="1"/>
    <cellStyle name="Hipervínculo" xfId="88" builtinId="8" hidden="1"/>
    <cellStyle name="Hipervínculo" xfId="290" builtinId="8" hidden="1"/>
    <cellStyle name="Hipervínculo" xfId="426" builtinId="8" hidden="1"/>
    <cellStyle name="Hipervínculo" xfId="232" builtinId="8" hidden="1"/>
    <cellStyle name="Hipervínculo" xfId="66" builtinId="8" hidden="1"/>
    <cellStyle name="Hipervínculo" xfId="596" builtinId="8" hidden="1"/>
    <cellStyle name="Hipervínculo" xfId="190" builtinId="8" hidden="1"/>
    <cellStyle name="Hipervínculo" xfId="312" builtinId="8" hidden="1"/>
    <cellStyle name="Hipervínculo" xfId="524" builtinId="8" hidden="1"/>
    <cellStyle name="Hipervínculo" xfId="448" builtinId="8" hidden="1"/>
    <cellStyle name="Hipervínculo" xfId="168" builtinId="8" hidden="1"/>
    <cellStyle name="Hipervínculo" xfId="394" builtinId="8" hidden="1"/>
    <cellStyle name="Hipervínculo" xfId="600" builtinId="8" hidden="1"/>
    <cellStyle name="Hipervínculo" xfId="148" builtinId="8" hidden="1"/>
    <cellStyle name="Hipervínculo" xfId="174" builtinId="8" hidden="1"/>
    <cellStyle name="Hipervínculo" xfId="192" builtinId="8" hidden="1"/>
    <cellStyle name="Hipervínculo" xfId="238" builtinId="8" hidden="1"/>
    <cellStyle name="Hipervínculo" xfId="186" builtinId="8" hidden="1"/>
    <cellStyle name="Hipervínculo" xfId="62" builtinId="8" hidden="1"/>
    <cellStyle name="Hipervínculo" xfId="102" builtinId="8" hidden="1"/>
    <cellStyle name="Hipervínculo" xfId="82" builtinId="8" hidden="1"/>
    <cellStyle name="Hipervínculo" xfId="214" builtinId="8" hidden="1"/>
    <cellStyle name="Hipervínculo" xfId="130" builtinId="8" hidden="1"/>
    <cellStyle name="Hipervínculo" xfId="260" builtinId="8" hidden="1"/>
    <cellStyle name="Hipervínculo" xfId="380" builtinId="8" hidden="1"/>
    <cellStyle name="Hipervínculo" xfId="74" builtinId="8" hidden="1"/>
    <cellStyle name="Hipervínculo" xfId="570" builtinId="8" hidden="1"/>
    <cellStyle name="Hipervínculo" xfId="388" builtinId="8" hidden="1"/>
    <cellStyle name="Hipervínculo" xfId="100" builtinId="8" hidden="1"/>
    <cellStyle name="Hipervínculo" xfId="32" builtinId="8" hidden="1"/>
    <cellStyle name="Hipervínculo" xfId="20" builtinId="8" hidden="1"/>
    <cellStyle name="Hipervínculo" xfId="12" builtinId="8" hidden="1"/>
    <cellStyle name="Hipervínculo" xfId="162" builtinId="8" hidden="1"/>
    <cellStyle name="Hipervínculo" xfId="314" builtinId="8" hidden="1"/>
    <cellStyle name="Hipervínculo" xfId="226" builtinId="8" hidden="1"/>
    <cellStyle name="Hipervínculo" xfId="486" builtinId="8" hidden="1"/>
    <cellStyle name="Hipervínculo" xfId="623" builtinId="8"/>
    <cellStyle name="Hipervínculo visitado" xfId="425" builtinId="9" hidden="1"/>
    <cellStyle name="Hipervínculo visitado" xfId="489" builtinId="9" hidden="1"/>
    <cellStyle name="Hipervínculo visitado" xfId="553" builtinId="9" hidden="1"/>
    <cellStyle name="Hipervínculo visitado" xfId="225" builtinId="9" hidden="1"/>
    <cellStyle name="Hipervínculo visitado" xfId="579" builtinId="9" hidden="1"/>
    <cellStyle name="Hipervínculo visitado" xfId="327" builtinId="9" hidden="1"/>
    <cellStyle name="Hipervínculo visitado" xfId="213" builtinId="9" hidden="1"/>
    <cellStyle name="Hipervínculo visitado" xfId="593" builtinId="9" hidden="1"/>
    <cellStyle name="Hipervínculo visitado" xfId="641" builtinId="9" hidden="1"/>
    <cellStyle name="Hipervínculo visitado" xfId="403" builtinId="9" hidden="1"/>
    <cellStyle name="Hipervínculo visitado" xfId="339" builtinId="9" hidden="1"/>
    <cellStyle name="Hipervínculo visitado" xfId="275" builtinId="9" hidden="1"/>
    <cellStyle name="Hipervínculo visitado" xfId="83" builtinId="9" hidden="1"/>
    <cellStyle name="Hipervínculo visitado" xfId="61" builtinId="9" hidden="1"/>
    <cellStyle name="Hipervínculo visitado" xfId="43" builtinId="9" hidden="1"/>
    <cellStyle name="Hipervínculo visitado" xfId="119" builtinId="9" hidden="1"/>
    <cellStyle name="Hipervínculo visitado" xfId="247" builtinId="9" hidden="1"/>
    <cellStyle name="Hipervínculo visitado" xfId="311" builtinId="9" hidden="1"/>
    <cellStyle name="Hipervínculo visitado" xfId="567" builtinId="9" hidden="1"/>
    <cellStyle name="Hipervínculo visitado" xfId="628" builtinId="9" hidden="1"/>
    <cellStyle name="Hipervínculo visitado" xfId="622" builtinId="9" hidden="1"/>
    <cellStyle name="Hipervínculo visitado" xfId="531" builtinId="9" hidden="1"/>
    <cellStyle name="Hipervínculo visitado" xfId="105" builtinId="9" hidden="1"/>
    <cellStyle name="Hipervínculo visitado" xfId="89" builtinId="9" hidden="1"/>
    <cellStyle name="Hipervínculo visitado" xfId="149" builtinId="9" hidden="1"/>
    <cellStyle name="Hipervínculo visitado" xfId="273" builtinId="9" hidden="1"/>
    <cellStyle name="Hipervínculo visitado" xfId="337" builtinId="9" hidden="1"/>
    <cellStyle name="Hipervínculo visitado" xfId="529" builtinId="9" hidden="1"/>
    <cellStyle name="Hipervínculo visitado" xfId="377" builtinId="9" hidden="1"/>
    <cellStyle name="Hipervínculo visitado" xfId="313" builtinId="9" hidden="1"/>
    <cellStyle name="Hipervínculo visitado" xfId="165" builtinId="9" hidden="1"/>
    <cellStyle name="Hipervínculo visitado" xfId="177" builtinId="9" hidden="1"/>
    <cellStyle name="Hipervínculo visitado" xfId="505" builtinId="9" hidden="1"/>
    <cellStyle name="Hipervínculo visitado" xfId="629" builtinId="9" hidden="1"/>
    <cellStyle name="Hipervínculo visitado" xfId="619" builtinId="9" hidden="1"/>
    <cellStyle name="Hipervínculo visitado" xfId="569" builtinId="9" hidden="1"/>
    <cellStyle name="Hipervínculo visitado" xfId="465" builtinId="9" hidden="1"/>
    <cellStyle name="Hipervínculo visitado" xfId="209" builtinId="9" hidden="1"/>
    <cellStyle name="Hipervínculo visitado" xfId="77" builtinId="9" hidden="1"/>
    <cellStyle name="Hipervínculo visitado" xfId="503" builtinId="9" hidden="1"/>
    <cellStyle name="Hipervínculo visitado" xfId="183" builtinId="9" hidden="1"/>
    <cellStyle name="Hipervínculo visitado" xfId="11" builtinId="9" hidden="1"/>
    <cellStyle name="Hipervínculo visitado" xfId="467" builtinId="9" hidden="1"/>
    <cellStyle name="Hipervínculo visitado" xfId="301" builtinId="9" hidden="1"/>
    <cellStyle name="Hipervínculo visitado" xfId="29" builtinId="9" hidden="1"/>
    <cellStyle name="Hipervínculo visitado" xfId="361" builtinId="9" hidden="1"/>
    <cellStyle name="Hipervínculo visitado" xfId="145" builtinId="9" hidden="1"/>
    <cellStyle name="Hipervínculo visitado" xfId="181" builtinId="9" hidden="1"/>
    <cellStyle name="Hipervínculo visitado" xfId="634" builtinId="9" hidden="1"/>
    <cellStyle name="Hipervínculo visitado" xfId="323" builtinId="9" hidden="1"/>
    <cellStyle name="Hipervínculo visitado" xfId="67" builtinId="9" hidden="1"/>
    <cellStyle name="Hipervínculo visitado" xfId="455" builtinId="9" hidden="1"/>
    <cellStyle name="Hipervínculo visitado" xfId="605" builtinId="9" hidden="1"/>
    <cellStyle name="Hipervínculo visitado" xfId="397" builtinId="9" hidden="1"/>
    <cellStyle name="Hipervínculo visitado" xfId="413" builtinId="9" hidden="1"/>
    <cellStyle name="Hipervínculo visitado" xfId="493" builtinId="9" hidden="1"/>
    <cellStyle name="Hipervínculo visitado" xfId="63" builtinId="9" hidden="1"/>
    <cellStyle name="Hipervínculo visitado" xfId="463" builtinId="9" hidden="1"/>
    <cellStyle name="Hipervínculo visitado" xfId="219" builtinId="9" hidden="1"/>
    <cellStyle name="Hipervínculo visitado" xfId="197" builtinId="9" hidden="1"/>
    <cellStyle name="Hipervínculo visitado" xfId="423" builtinId="9" hidden="1"/>
    <cellStyle name="Hipervínculo visitado" xfId="253" builtinId="9" hidden="1"/>
    <cellStyle name="Hipervínculo visitado" xfId="279" builtinId="9" hidden="1"/>
    <cellStyle name="Hipervínculo visitado" xfId="217" builtinId="9" hidden="1"/>
    <cellStyle name="Hipervínculo visitado" xfId="203" builtinId="9" hidden="1"/>
    <cellStyle name="Hipervínculo visitado" xfId="159" builtinId="9" hidden="1"/>
    <cellStyle name="Hipervínculo visitado" xfId="95" builtinId="9" hidden="1"/>
    <cellStyle name="Hipervínculo visitado" xfId="267" builtinId="9" hidden="1"/>
    <cellStyle name="Hipervínculo visitado" xfId="459" builtinId="9" hidden="1"/>
    <cellStyle name="Hipervínculo visitado" xfId="15" builtinId="9" hidden="1"/>
    <cellStyle name="Hipervínculo visitado" xfId="601" builtinId="9" hidden="1"/>
    <cellStyle name="Hipervínculo visitado" xfId="281" builtinId="9" hidden="1"/>
    <cellStyle name="Hipervínculo visitado" xfId="305" builtinId="9" hidden="1"/>
    <cellStyle name="Hipervínculo visitado" xfId="625" builtinId="9" hidden="1"/>
    <cellStyle name="Hipervínculo visitado" xfId="307" builtinId="9" hidden="1"/>
    <cellStyle name="Hipervínculo visitado" xfId="637" builtinId="9" hidden="1"/>
    <cellStyle name="Hipervínculo visitado" xfId="521" builtinId="9" hidden="1"/>
    <cellStyle name="Hipervínculo visitado" xfId="457" builtinId="9" hidden="1"/>
    <cellStyle name="Hipervínculo visitado" xfId="265" builtinId="9" hidden="1"/>
    <cellStyle name="Hipervínculo visitado" xfId="201" builtinId="9" hidden="1"/>
    <cellStyle name="Hipervínculo visitado" xfId="153" builtinId="9" hidden="1"/>
    <cellStyle name="Hipervínculo visitado" xfId="101" builtinId="9" hidden="1"/>
    <cellStyle name="Hipervínculo visitado" xfId="157" builtinId="9" hidden="1"/>
    <cellStyle name="Hipervínculo visitado" xfId="117" builtinId="9" hidden="1"/>
    <cellStyle name="Hipervínculo visitado" xfId="385" builtinId="9" hidden="1"/>
    <cellStyle name="Hipervínculo visitado" xfId="449" builtinId="9" hidden="1"/>
    <cellStyle name="Hipervínculo visitado" xfId="633" builtinId="9" hidden="1"/>
    <cellStyle name="Hipervínculo visitado" xfId="547" builtinId="9" hidden="1"/>
    <cellStyle name="Hipervínculo visitado" xfId="419" builtinId="9" hidden="1"/>
    <cellStyle name="Hipervínculo visitado" xfId="355" builtinId="9" hidden="1"/>
    <cellStyle name="Hipervínculo visitado" xfId="163" builtinId="9" hidden="1"/>
    <cellStyle name="Hipervínculo visitado" xfId="49" builtinId="9" hidden="1"/>
    <cellStyle name="Hipervínculo visitado" xfId="17" builtinId="9" hidden="1"/>
    <cellStyle name="Hipervínculo visitado" xfId="103" builtinId="9" hidden="1"/>
    <cellStyle name="Hipervínculo visitado" xfId="231" builtinId="9" hidden="1"/>
    <cellStyle name="Hipervínculo visitado" xfId="295" builtinId="9" hidden="1"/>
    <cellStyle name="Hipervínculo visitado" xfId="551" builtinId="9" hidden="1"/>
    <cellStyle name="Hipervínculo visitado" xfId="615" builtinId="9" hidden="1"/>
    <cellStyle name="Hipervínculo visitado" xfId="573" builtinId="9" hidden="1"/>
    <cellStyle name="Hipervínculo visitado" xfId="293" builtinId="9" hidden="1"/>
    <cellStyle name="Hipervínculo visitado" xfId="373" builtinId="9" hidden="1"/>
    <cellStyle name="Hipervínculo visitado" xfId="421" builtinId="9" hidden="1"/>
    <cellStyle name="Hipervínculo visitado" xfId="221" builtinId="9" hidden="1"/>
    <cellStyle name="Hipervínculo visitado" xfId="205" builtinId="9" hidden="1"/>
    <cellStyle name="Hipervínculo visitado" xfId="245" builtinId="9" hidden="1"/>
    <cellStyle name="Hipervínculo visitado" xfId="453" builtinId="9" hidden="1"/>
    <cellStyle name="Hipervínculo visitado" xfId="365" builtinId="9" hidden="1"/>
    <cellStyle name="Hipervínculo visitado" xfId="461" builtinId="9" hidden="1"/>
    <cellStyle name="Hipervínculo visitado" xfId="639" builtinId="9" hidden="1"/>
    <cellStyle name="Hipervínculo visitado" xfId="599" builtinId="9" hidden="1"/>
    <cellStyle name="Hipervínculo visitado" xfId="471" builtinId="9" hidden="1"/>
    <cellStyle name="Hipervínculo visitado" xfId="343" builtinId="9" hidden="1"/>
    <cellStyle name="Hipervínculo visitado" xfId="151" builtinId="9" hidden="1"/>
    <cellStyle name="Hipervínculo visitado" xfId="87" builtinId="9" hidden="1"/>
    <cellStyle name="Hipervínculo visitado" xfId="35" builtinId="9" hidden="1"/>
    <cellStyle name="Hipervínculo visitado" xfId="39" builtinId="9" hidden="1"/>
    <cellStyle name="Hipervínculo visitado" xfId="179" builtinId="9" hidden="1"/>
    <cellStyle name="Hipervínculo visitado" xfId="215" builtinId="9" hidden="1"/>
    <cellStyle name="Hipervínculo visitado" xfId="325" builtinId="9" hidden="1"/>
    <cellStyle name="Hipervínculo visitado" xfId="445" builtinId="9" hidden="1"/>
    <cellStyle name="Hipervínculo visitado" xfId="99" builtinId="9" hidden="1"/>
    <cellStyle name="Hipervínculo visitado" xfId="513" builtinId="9" hidden="1"/>
    <cellStyle name="Hipervínculo visitado" xfId="93" builtinId="9" hidden="1"/>
    <cellStyle name="Hipervínculo visitado" xfId="597" builtinId="9" hidden="1"/>
    <cellStyle name="Hipervínculo visitado" xfId="565" builtinId="9" hidden="1"/>
    <cellStyle name="Hipervínculo visitado" xfId="469" builtinId="9" hidden="1"/>
    <cellStyle name="Hipervínculo visitado" xfId="581" builtinId="9" hidden="1"/>
    <cellStyle name="Hipervínculo visitado" xfId="533" builtinId="9" hidden="1"/>
    <cellStyle name="Hipervínculo visitado" xfId="624" builtinId="9" hidden="1"/>
    <cellStyle name="Hipervínculo visitado" xfId="383" builtinId="9" hidden="1"/>
    <cellStyle name="Hipervínculo visitado" xfId="415" builtinId="9" hidden="1"/>
    <cellStyle name="Hipervínculo visitado" xfId="511" builtinId="9" hidden="1"/>
    <cellStyle name="Hipervínculo visitado" xfId="591" builtinId="9" hidden="1"/>
    <cellStyle name="Hipervínculo visitado" xfId="635" builtinId="9" hidden="1"/>
    <cellStyle name="Hipervínculo visitado" xfId="303" builtinId="9" hidden="1"/>
    <cellStyle name="Hipervínculo visitado" xfId="111" builtinId="9" hidden="1"/>
    <cellStyle name="Hipervínculo visitado" xfId="41" builtinId="9" hidden="1"/>
    <cellStyle name="Hipervínculo visitado" xfId="55" builtinId="9" hidden="1"/>
    <cellStyle name="Hipervínculo visitado" xfId="155" builtinId="9" hidden="1"/>
    <cellStyle name="Hipervínculo visitado" xfId="283" builtinId="9" hidden="1"/>
    <cellStyle name="Hipervínculo visitado" xfId="347" builtinId="9" hidden="1"/>
    <cellStyle name="Hipervínculo visitado" xfId="27" builtinId="9" hidden="1"/>
    <cellStyle name="Hipervínculo visitado" xfId="485" builtinId="9" hidden="1"/>
    <cellStyle name="Hipervínculo visitado" xfId="207" builtinId="9" hidden="1"/>
    <cellStyle name="Hipervínculo visitado" xfId="640" builtinId="9" hidden="1"/>
    <cellStyle name="Hipervínculo visitado" xfId="607" builtinId="9" hidden="1"/>
    <cellStyle name="Hipervínculo visitado" xfId="527" builtinId="9" hidden="1"/>
    <cellStyle name="Hipervínculo visitado" xfId="447" builtinId="9" hidden="1"/>
    <cellStyle name="Hipervínculo visitado" xfId="351" builtinId="9" hidden="1"/>
    <cellStyle name="Hipervínculo visitado" xfId="431" builtinId="9" hidden="1"/>
    <cellStyle name="Hipervínculo visitado" xfId="549" builtinId="9" hidden="1"/>
    <cellStyle name="Hipervínculo visitado" xfId="187" builtinId="9" hidden="1"/>
    <cellStyle name="Hipervínculo visitado" xfId="33" builtinId="9" hidden="1"/>
    <cellStyle name="Hipervínculo visitado" xfId="13" builtinId="9" hidden="1"/>
    <cellStyle name="Hipervínculo visitado" xfId="79" builtinId="9" hidden="1"/>
    <cellStyle name="Hipervínculo visitado" xfId="143" builtinId="9" hidden="1"/>
    <cellStyle name="Hipervínculo visitado" xfId="315" builtinId="9" hidden="1"/>
    <cellStyle name="Hipervínculo visitado" xfId="251" builtinId="9" hidden="1"/>
    <cellStyle name="Hipervínculo visitado" xfId="507" builtinId="9" hidden="1"/>
    <cellStyle name="Hipervínculo visitado" xfId="571" builtinId="9" hidden="1"/>
    <cellStyle name="Hipervínculo visitado" xfId="443" builtinId="9" hidden="1"/>
    <cellStyle name="Hipervínculo visitado" xfId="51" builtinId="9" hidden="1"/>
    <cellStyle name="Hipervínculo visitado" xfId="559" builtinId="9" hidden="1"/>
    <cellStyle name="Hipervínculo visitado" xfId="479" builtinId="9" hidden="1"/>
    <cellStyle name="Hipervínculo visitado" xfId="335" builtinId="9" hidden="1"/>
    <cellStyle name="Hipervínculo visitado" xfId="411" builtinId="9" hidden="1"/>
    <cellStyle name="Hipervínculo visitado" xfId="91" builtinId="9" hidden="1"/>
    <cellStyle name="Hipervínculo visitado" xfId="239" builtinId="9" hidden="1"/>
    <cellStyle name="Hipervínculo visitado" xfId="543" builtinId="9" hidden="1"/>
    <cellStyle name="Hipervínculo visitado" xfId="367" builtinId="9" hidden="1"/>
    <cellStyle name="Hipervínculo visitado" xfId="501" builtinId="9" hidden="1"/>
    <cellStyle name="Hipervínculo visitado" xfId="603" builtinId="9" hidden="1"/>
    <cellStyle name="Hipervínculo visitado" xfId="487" builtinId="9" hidden="1"/>
    <cellStyle name="Hipervínculo visitado" xfId="243" builtinId="9" hidden="1"/>
    <cellStyle name="Hipervínculo visitado" xfId="19" builtinId="9" hidden="1"/>
    <cellStyle name="Hipervínculo visitado" xfId="407" builtinId="9" hidden="1"/>
    <cellStyle name="Hipervínculo visitado" xfId="589" builtinId="9" hidden="1"/>
    <cellStyle name="Hipervínculo visitado" xfId="349" builtinId="9" hidden="1"/>
    <cellStyle name="Hipervínculo visitado" xfId="261" builtinId="9" hidden="1"/>
    <cellStyle name="Hipervínculo visitado" xfId="509" builtinId="9" hidden="1"/>
    <cellStyle name="Hipervínculo visitado" xfId="359" builtinId="9" hidden="1"/>
    <cellStyle name="Hipervínculo visitado" xfId="47" builtinId="9" hidden="1"/>
    <cellStyle name="Hipervínculo visitado" xfId="291" builtinId="9" hidden="1"/>
    <cellStyle name="Hipervínculo visitado" xfId="611" builtinId="9" hidden="1"/>
    <cellStyle name="Hipervínculo visitado" xfId="257" builtinId="9" hidden="1"/>
    <cellStyle name="Hipervínculo visitado" xfId="73" builtinId="9" hidden="1"/>
    <cellStyle name="Hipervínculo visitado" xfId="393" builtinId="9" hidden="1"/>
    <cellStyle name="Hipervínculo visitado" xfId="539" builtinId="9" hidden="1"/>
    <cellStyle name="Hipervínculo visitado" xfId="109" builtinId="9" hidden="1"/>
    <cellStyle name="Hipervínculo visitado" xfId="235" builtinId="9" hidden="1"/>
    <cellStyle name="Hipervínculo visitado" xfId="223" builtinId="9" hidden="1"/>
    <cellStyle name="Hipervínculo visitado" xfId="626" builtinId="9" hidden="1"/>
    <cellStyle name="Hipervínculo visitado" xfId="483" builtinId="9" hidden="1"/>
    <cellStyle name="Hipervínculo visitado" xfId="627" builtinId="9" hidden="1"/>
    <cellStyle name="Hipervínculo visitado" xfId="277" builtinId="9" hidden="1"/>
    <cellStyle name="Hipervínculo visitado" xfId="135" builtinId="9" hidden="1"/>
    <cellStyle name="Hipervínculo visitado" xfId="417" builtinId="9" hidden="1"/>
    <cellStyle name="Hipervínculo visitado" xfId="617" builtinId="9" hidden="1"/>
    <cellStyle name="Hipervínculo visitado" xfId="211" builtinId="9" hidden="1"/>
    <cellStyle name="Hipervínculo visitado" xfId="557" builtinId="9" hidden="1"/>
    <cellStyle name="Hipervínculo visitado" xfId="249" builtinId="9" hidden="1"/>
    <cellStyle name="Hipervínculo visitado" xfId="441" builtinId="9" hidden="1"/>
    <cellStyle name="Hipervínculo visitado" xfId="121" builtinId="9" hidden="1"/>
    <cellStyle name="Hipervínculo visitado" xfId="401" builtinId="9" hidden="1"/>
    <cellStyle name="Hipervínculo visitado" xfId="189" builtinId="9" hidden="1"/>
    <cellStyle name="Hipervínculo visitado" xfId="375" builtinId="9" hidden="1"/>
    <cellStyle name="Hipervínculo visitado" xfId="439" builtinId="9" hidden="1"/>
    <cellStyle name="Hipervínculo visitado" xfId="37" builtinId="9" hidden="1"/>
    <cellStyle name="Hipervínculo visitado" xfId="147" builtinId="9" hidden="1"/>
    <cellStyle name="Hipervínculo visitado" xfId="595" builtinId="9" hidden="1"/>
    <cellStyle name="Hipervínculo visitado" xfId="477" builtinId="9" hidden="1"/>
    <cellStyle name="Hipervínculo visitado" xfId="133" builtinId="9" hidden="1"/>
    <cellStyle name="Hipervínculo visitado" xfId="297" builtinId="9" hidden="1"/>
    <cellStyle name="Hipervínculo visitado" xfId="535" builtinId="9" hidden="1"/>
    <cellStyle name="Hipervínculo visitado" xfId="405" builtinId="9" hidden="1"/>
    <cellStyle name="Hipervínculo visitado" xfId="317" builtinId="9" hidden="1"/>
    <cellStyle name="Hipervínculo visitado" xfId="333" builtinId="9" hidden="1"/>
    <cellStyle name="Hipervínculo visitado" xfId="631" builtinId="9" hidden="1"/>
    <cellStyle name="Hipervínculo visitado" xfId="167" builtinId="9" hidden="1"/>
    <cellStyle name="Hipervínculo visitado" xfId="21" builtinId="9" hidden="1"/>
    <cellStyle name="Hipervínculo visitado" xfId="227" builtinId="9" hidden="1"/>
    <cellStyle name="Hipervínculo visitado" xfId="321" builtinId="9" hidden="1"/>
    <cellStyle name="Hipervínculo visitado" xfId="193" builtinId="9" hidden="1"/>
    <cellStyle name="Hipervínculo visitado" xfId="329" builtinId="9" hidden="1"/>
    <cellStyle name="Hipervínculo visitado" xfId="585" builtinId="9" hidden="1"/>
    <cellStyle name="Hipervínculo visitado" xfId="475" builtinId="9" hidden="1"/>
    <cellStyle name="Hipervínculo visitado" xfId="25" builtinId="9" hidden="1"/>
    <cellStyle name="Hipervínculo visitado" xfId="175" builtinId="9" hidden="1"/>
    <cellStyle name="Hipervínculo visitado" xfId="495" builtinId="9" hidden="1"/>
    <cellStyle name="Hipervínculo visitado" xfId="613" builtinId="9" hidden="1"/>
    <cellStyle name="Hipervínculo visitado" xfId="517" builtinId="9" hidden="1"/>
    <cellStyle name="Hipervínculo visitado" xfId="399" builtinId="9" hidden="1"/>
    <cellStyle name="Hipervínculo visitado" xfId="575" builtinId="9" hidden="1"/>
    <cellStyle name="Hipervínculo visitado" xfId="271" builtinId="9" hidden="1"/>
    <cellStyle name="Hipervínculo visitado" xfId="123" builtinId="9" hidden="1"/>
    <cellStyle name="Hipervínculo visitado" xfId="630" builtinId="9" hidden="1"/>
    <cellStyle name="Hipervínculo visitado" xfId="341" builtinId="9" hidden="1"/>
    <cellStyle name="Hipervínculo visitado" xfId="389" builtinId="9" hidden="1"/>
    <cellStyle name="Hipervínculo visitado" xfId="429" builtinId="9" hidden="1"/>
    <cellStyle name="Hipervínculo visitado" xfId="285" builtinId="9" hidden="1"/>
    <cellStyle name="Hipervínculo visitado" xfId="269" builtinId="9" hidden="1"/>
    <cellStyle name="Hipervínculo visitado" xfId="229" builtinId="9" hidden="1"/>
    <cellStyle name="Hipervínculo visitado" xfId="381" builtinId="9" hidden="1"/>
    <cellStyle name="Hipervínculo visitado" xfId="437" builtinId="9" hidden="1"/>
    <cellStyle name="Hipervínculo visitado" xfId="357" builtinId="9" hidden="1"/>
    <cellStyle name="Hipervínculo visitado" xfId="309" builtinId="9" hidden="1"/>
    <cellStyle name="Hipervínculo visitado" xfId="541" builtinId="9" hidden="1"/>
    <cellStyle name="Hipervínculo visitado" xfId="636" builtinId="9" hidden="1"/>
    <cellStyle name="Hipervínculo visitado" xfId="583" builtinId="9" hidden="1"/>
    <cellStyle name="Hipervínculo visitado" xfId="391" builtinId="9" hidden="1"/>
    <cellStyle name="Hipervínculo visitado" xfId="263" builtinId="9" hidden="1"/>
    <cellStyle name="Hipervínculo visitado" xfId="199" builtinId="9" hidden="1"/>
    <cellStyle name="Hipervínculo visitado" xfId="71" builtinId="9" hidden="1"/>
    <cellStyle name="Hipervínculo visitado" xfId="69" builtinId="9" hidden="1"/>
    <cellStyle name="Hipervínculo visitado" xfId="7" builtinId="9" hidden="1"/>
    <cellStyle name="Hipervínculo visitado" xfId="131" builtinId="9" hidden="1"/>
    <cellStyle name="Hipervínculo visitado" xfId="259" builtinId="9" hidden="1"/>
    <cellStyle name="Hipervínculo visitado" xfId="387" builtinId="9" hidden="1"/>
    <cellStyle name="Hipervínculo visitado" xfId="451" builtinId="9" hidden="1"/>
    <cellStyle name="Hipervínculo visitado" xfId="515" builtinId="9" hidden="1"/>
    <cellStyle name="Hipervínculo visitado" xfId="609" builtinId="9" hidden="1"/>
    <cellStyle name="Hipervínculo visitado" xfId="545" builtinId="9" hidden="1"/>
    <cellStyle name="Hipervínculo visitado" xfId="481" builtinId="9" hidden="1"/>
    <cellStyle name="Hipervínculo visitado" xfId="289" builtinId="9" hidden="1"/>
    <cellStyle name="Hipervínculo visitado" xfId="137" builtinId="9" hidden="1"/>
    <cellStyle name="Hipervínculo visitado" xfId="129" builtinId="9" hidden="1"/>
    <cellStyle name="Hipervínculo visitado" xfId="81" builtinId="9" hidden="1"/>
    <cellStyle name="Hipervínculo visitado" xfId="97" builtinId="9" hidden="1"/>
    <cellStyle name="Hipervínculo visitado" xfId="173" builtinId="9" hidden="1"/>
    <cellStyle name="Hipervínculo visitado" xfId="233" builtinId="9" hidden="1"/>
    <cellStyle name="Hipervínculo visitado" xfId="353" builtinId="9" hidden="1"/>
    <cellStyle name="Hipervínculo visitado" xfId="195" builtinId="9" hidden="1"/>
    <cellStyle name="Hipervínculo visitado" xfId="519" builtinId="9" hidden="1"/>
    <cellStyle name="Hipervínculo visitado" xfId="237" builtinId="9" hidden="1"/>
    <cellStyle name="Hipervínculo visitado" xfId="379" builtinId="9" hidden="1"/>
    <cellStyle name="Hipervínculo visitado" xfId="632" builtinId="9" hidden="1"/>
    <cellStyle name="Hipervínculo visitado" xfId="577" builtinId="9" hidden="1"/>
    <cellStyle name="Hipervínculo visitado" xfId="525" builtinId="9" hidden="1"/>
    <cellStyle name="Hipervínculo visitado" xfId="331" builtinId="9" hidden="1"/>
    <cellStyle name="Hipervínculo visitado" xfId="427" builtinId="9" hidden="1"/>
    <cellStyle name="Hipervínculo visitado" xfId="491" builtinId="9" hidden="1"/>
    <cellStyle name="Hipervínculo visitado" xfId="395" builtinId="9" hidden="1"/>
    <cellStyle name="Hipervínculo visitado" xfId="65" builtinId="9" hidden="1"/>
    <cellStyle name="Hipervínculo visitado" xfId="59" builtinId="9" hidden="1"/>
    <cellStyle name="Hipervínculo visitado" xfId="191" builtinId="9" hidden="1"/>
    <cellStyle name="Hipervínculo visitado" xfId="31" builtinId="9" hidden="1"/>
    <cellStyle name="Hipervínculo visitado" xfId="53" builtinId="9" hidden="1"/>
    <cellStyle name="Hipervínculo visitado" xfId="255" builtinId="9" hidden="1"/>
    <cellStyle name="Hipervínculo visitado" xfId="287" builtinId="9" hidden="1"/>
    <cellStyle name="Hipervínculo visitado" xfId="319" builtinId="9" hidden="1"/>
    <cellStyle name="Hipervínculo visitado" xfId="127" builtinId="9" hidden="1"/>
    <cellStyle name="Hipervínculo visitado" xfId="139" builtinId="9" hidden="1"/>
    <cellStyle name="Hipervínculo visitado" xfId="555" builtinId="9" hidden="1"/>
    <cellStyle name="Hipervínculo visitado" xfId="363" builtinId="9" hidden="1"/>
    <cellStyle name="Hipervínculo visitado" xfId="45" builtinId="9" hidden="1"/>
    <cellStyle name="Hipervínculo visitado" xfId="587" builtinId="9" hidden="1"/>
    <cellStyle name="Hipervínculo visitado" xfId="85" builtinId="9" hidden="1"/>
    <cellStyle name="Hipervínculo visitado" xfId="125" builtinId="9" hidden="1"/>
    <cellStyle name="Hipervínculo visitado" xfId="433" builtinId="9" hidden="1"/>
    <cellStyle name="Hipervínculo visitado" xfId="371" builtinId="9" hidden="1"/>
    <cellStyle name="Hipervínculo visitado" xfId="115" builtinId="9" hidden="1"/>
    <cellStyle name="Hipervínculo visitado" xfId="57" builtinId="9" hidden="1"/>
    <cellStyle name="Hipervínculo visitado" xfId="473" builtinId="9" hidden="1"/>
    <cellStyle name="Hipervínculo visitado" xfId="523" builtinId="9" hidden="1"/>
    <cellStyle name="Hipervínculo visitado" xfId="141" builtinId="9" hidden="1"/>
    <cellStyle name="Hipervínculo visitado" xfId="345" builtinId="9" hidden="1"/>
    <cellStyle name="Hipervínculo visitado" xfId="409" builtinId="9" hidden="1"/>
    <cellStyle name="Hipervínculo visitado" xfId="537" builtinId="9" hidden="1"/>
    <cellStyle name="Hipervínculo visitado" xfId="638" builtinId="9" hidden="1"/>
    <cellStyle name="Hipervínculo visitado" xfId="23" builtinId="9" hidden="1"/>
    <cellStyle name="Hipervínculo visitado" xfId="9" builtinId="9" hidden="1"/>
    <cellStyle name="Hipervínculo visitado" xfId="75" builtinId="9" hidden="1"/>
    <cellStyle name="Hipervínculo visitado" xfId="107" builtinId="9" hidden="1"/>
    <cellStyle name="Hipervínculo visitado" xfId="171" builtinId="9" hidden="1"/>
    <cellStyle name="Hipervínculo visitado" xfId="299" builtinId="9" hidden="1"/>
    <cellStyle name="Hipervínculo visitado" xfId="369" builtinId="9" hidden="1"/>
    <cellStyle name="Hipervínculo visitado" xfId="241" builtinId="9" hidden="1"/>
    <cellStyle name="Hipervínculo visitado" xfId="169" builtinId="9" hidden="1"/>
    <cellStyle name="Hipervínculo visitado" xfId="161" builtinId="9" hidden="1"/>
    <cellStyle name="Hipervínculo visitado" xfId="113" builtinId="9" hidden="1"/>
    <cellStyle name="Hipervínculo visitado" xfId="185" builtinId="9" hidden="1"/>
    <cellStyle name="Hipervínculo visitado" xfId="563" builtinId="9" hidden="1"/>
    <cellStyle name="Hipervínculo visitado" xfId="561" builtinId="9" hidden="1"/>
    <cellStyle name="Hipervínculo visitado" xfId="497" builtinId="9" hidden="1"/>
    <cellStyle name="Hipervínculo visitado" xfId="499" builtinId="9" hidden="1"/>
    <cellStyle name="Hipervínculo visitado" xfId="435" builtinId="9" hidden="1"/>
    <cellStyle name="Millares" xfId="620" builtinId="3"/>
    <cellStyle name="Moneda" xfId="1" builtinId="4"/>
    <cellStyle name="Normal" xfId="0" builtinId="0"/>
    <cellStyle name="Porcentaje" xfId="642" builtinId="5"/>
    <cellStyle name="Título" xfId="2" builtinId="15"/>
    <cellStyle name="Título 2" xfId="4" builtinId="17"/>
    <cellStyle name="Total" xfId="5" builtinId="25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242424"/>
        <name val="Segoe UI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242424"/>
        <name val="Segoe UI"/>
        <family val="2"/>
        <scheme val="none"/>
      </font>
      <alignment horizontal="general" vertical="center" textRotation="0" wrapText="1" indent="0" justifyLastLine="0" shrinkToFit="0" readingOrder="0"/>
    </dxf>
  </dxfs>
  <tableStyles count="0" defaultTableStyle="TableStyleMedium9" defaultPivotStyle="PivotStyleMedium4"/>
  <colors>
    <mruColors>
      <color rgb="FF98002E"/>
      <color rgb="FF878787"/>
      <color rgb="FFED5D5D"/>
      <color rgb="FFFF2F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114300</xdr:rowOff>
    </xdr:from>
    <xdr:to>
      <xdr:col>12</xdr:col>
      <xdr:colOff>737124</xdr:colOff>
      <xdr:row>23</xdr:row>
      <xdr:rowOff>66675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79C0F7D2-0E02-BD29-BDDE-D059D6AC4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14300"/>
          <a:ext cx="10719324" cy="455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4D6B973-1F23-42A2-BAB8-5356CA3177A1}" name="Tiposdegasto" displayName="Tiposdegasto" ref="B2:B8" totalsRowShown="0">
  <autoFilter ref="B2:B8" xr:uid="{14D6B973-1F23-42A2-BAB8-5356CA3177A1}">
    <filterColumn colId="0" hiddenButton="1"/>
  </autoFilter>
  <tableColumns count="1">
    <tableColumn id="1" xr3:uid="{89819974-8869-45C6-9E73-653BE5F56660}" name="Tipos de Gasto"/>
  </tableColumns>
  <tableStyleInfo name="TableStyleMedium9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466CA7-9356-498C-9E1E-5A31F26B2062}" name="Tabla1" displayName="Tabla1" ref="D2:D20" totalsRowShown="0" dataDxfId="15">
  <autoFilter ref="D2:D20" xr:uid="{0F466CA7-9356-498C-9E1E-5A31F26B2062}">
    <filterColumn colId="0" hiddenButton="1"/>
  </autoFilter>
  <tableColumns count="1">
    <tableColumn id="1" xr3:uid="{EFC8CCA4-4A6C-4F35-83CF-8FDF00E25E12}" name="Facultades" dataDxfId="16"/>
  </tableColumns>
  <tableStyleInfo name="TableStyleMedium9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8B44F81-8581-43A8-BE60-9B98FC82A96C}" name="Rangos" displayName="Rangos" ref="F2:G15" totalsRowShown="0">
  <autoFilter ref="F2:G15" xr:uid="{D8B44F81-8581-43A8-BE60-9B98FC82A96C}">
    <filterColumn colId="0" hiddenButton="1"/>
    <filterColumn colId="1" hiddenButton="1"/>
  </autoFilter>
  <tableColumns count="2">
    <tableColumn id="1" xr3:uid="{65470ABC-4FF1-40DC-8E31-77902B0DFDA5}" name="Detalle" dataDxfId="1"/>
    <tableColumn id="2" xr3:uid="{3DF63015-0895-46F4-866B-21452244900B}" name="Valor" dataDxfId="0" dataCellStyle="Moneda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/>
    <pageSetUpPr fitToPage="1"/>
  </sheetPr>
  <dimension ref="A1:E15"/>
  <sheetViews>
    <sheetView showGridLines="0" topLeftCell="A6" zoomScale="85" zoomScaleNormal="85" workbookViewId="0">
      <selection activeCell="C8" sqref="C8"/>
    </sheetView>
  </sheetViews>
  <sheetFormatPr baseColWidth="10" defaultColWidth="0" defaultRowHeight="15.75" zeroHeight="1" x14ac:dyDescent="0.25"/>
  <cols>
    <col min="1" max="1" width="2.625" customWidth="1"/>
    <col min="2" max="2" width="28.375" bestFit="1" customWidth="1"/>
    <col min="3" max="3" width="77.375" customWidth="1"/>
    <col min="4" max="4" width="20.875" bestFit="1" customWidth="1"/>
    <col min="5" max="5" width="2.625" customWidth="1"/>
    <col min="6" max="16384" width="11" hidden="1"/>
  </cols>
  <sheetData>
    <row r="1" spans="2:4" ht="9.9499999999999993" customHeight="1" x14ac:dyDescent="0.25"/>
    <row r="2" spans="2:4" ht="26.25" x14ac:dyDescent="0.25">
      <c r="B2" s="8" t="s">
        <v>0</v>
      </c>
    </row>
    <row r="3" spans="2:4" ht="9.9499999999999993" customHeight="1" x14ac:dyDescent="0.25"/>
    <row r="4" spans="2:4" ht="15.75" customHeight="1" x14ac:dyDescent="0.25">
      <c r="C4" s="195" t="s">
        <v>173</v>
      </c>
      <c r="D4" s="194"/>
    </row>
    <row r="5" spans="2:4" ht="9.9499999999999993" customHeight="1" x14ac:dyDescent="0.25">
      <c r="C5" s="183"/>
    </row>
    <row r="6" spans="2:4" ht="24.95" customHeight="1" x14ac:dyDescent="0.25">
      <c r="B6" s="71" t="s">
        <v>1</v>
      </c>
      <c r="C6" s="71" t="s">
        <v>2</v>
      </c>
      <c r="D6" s="71" t="s">
        <v>3</v>
      </c>
    </row>
    <row r="7" spans="2:4" ht="50.25" customHeight="1" x14ac:dyDescent="0.25">
      <c r="B7" s="72" t="s">
        <v>118</v>
      </c>
      <c r="C7" s="73" t="s">
        <v>119</v>
      </c>
      <c r="D7" s="73" t="s">
        <v>4</v>
      </c>
    </row>
    <row r="8" spans="2:4" ht="60" x14ac:dyDescent="0.25">
      <c r="B8" s="72" t="s">
        <v>131</v>
      </c>
      <c r="C8" s="73" t="s">
        <v>115</v>
      </c>
      <c r="D8" s="73" t="s">
        <v>6</v>
      </c>
    </row>
    <row r="9" spans="2:4" ht="39.950000000000003" customHeight="1" x14ac:dyDescent="0.25">
      <c r="B9" s="72" t="s">
        <v>7</v>
      </c>
      <c r="C9" s="73" t="s">
        <v>8</v>
      </c>
      <c r="D9" s="73" t="s">
        <v>9</v>
      </c>
    </row>
    <row r="10" spans="2:4" ht="54.75" customHeight="1" x14ac:dyDescent="0.25">
      <c r="B10" s="72" t="s">
        <v>13</v>
      </c>
      <c r="C10" s="73" t="s">
        <v>14</v>
      </c>
      <c r="D10" s="73" t="s">
        <v>12</v>
      </c>
    </row>
    <row r="11" spans="2:4" ht="39.950000000000003" customHeight="1" x14ac:dyDescent="0.25">
      <c r="B11" s="72" t="s">
        <v>10</v>
      </c>
      <c r="C11" s="73" t="s">
        <v>11</v>
      </c>
      <c r="D11" s="73">
        <v>500441</v>
      </c>
    </row>
    <row r="12" spans="2:4" ht="39.950000000000003" customHeight="1" x14ac:dyDescent="0.25">
      <c r="B12" s="72" t="s">
        <v>117</v>
      </c>
      <c r="C12" s="73" t="s">
        <v>116</v>
      </c>
      <c r="D12" s="73" t="s">
        <v>4</v>
      </c>
    </row>
    <row r="13" spans="2:4" x14ac:dyDescent="0.25"/>
    <row r="14" spans="2:4" ht="9.9499999999999993" customHeight="1" x14ac:dyDescent="0.25"/>
    <row r="15" spans="2:4" x14ac:dyDescent="0.25"/>
  </sheetData>
  <sheetProtection algorithmName="SHA-512" hashValue="eQvQHomjQTy7Kv1oNoEq9RaNOHCPA+1lY3rNdR5977x6Zf2T71UYd0A2ujxOo1FW2nxWWiqn5rWYVpuK8OrbIg==" saltValue="bbqFjucZ06KWAhESi7v0ow==" spinCount="100000" sheet="1"/>
  <printOptions horizontalCentered="1"/>
  <pageMargins left="0.19685039370078741" right="0.19685039370078741" top="0.19685039370078741" bottom="0.19685039370078741" header="0" footer="0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C6A66-0630-436F-8F81-A3BB0B875735}">
  <sheetPr codeName="Hoja2">
    <tabColor theme="4" tint="0.39997558519241921"/>
    <pageSetUpPr fitToPage="1"/>
  </sheetPr>
  <dimension ref="B1:O105"/>
  <sheetViews>
    <sheetView showGridLines="0" zoomScale="80" zoomScaleNormal="80" zoomScalePageLayoutView="90" workbookViewId="0">
      <selection activeCell="G11" sqref="G11"/>
    </sheetView>
  </sheetViews>
  <sheetFormatPr baseColWidth="10" defaultColWidth="0" defaultRowHeight="15.75" zeroHeight="1" x14ac:dyDescent="0.25"/>
  <cols>
    <col min="1" max="1" width="2.625" style="1" customWidth="1"/>
    <col min="2" max="2" width="0.375" style="2" customWidth="1"/>
    <col min="3" max="3" width="47.5" style="1" customWidth="1"/>
    <col min="4" max="4" width="24.375" style="1" bestFit="1" customWidth="1"/>
    <col min="5" max="5" width="24.625" style="1" bestFit="1" customWidth="1"/>
    <col min="6" max="7" width="32.125" style="1" bestFit="1" customWidth="1"/>
    <col min="8" max="8" width="23.125" style="1" bestFit="1" customWidth="1"/>
    <col min="9" max="9" width="20.125" style="1" bestFit="1" customWidth="1"/>
    <col min="10" max="10" width="11.75" style="1" bestFit="1" customWidth="1"/>
    <col min="11" max="11" width="2.5" style="1" customWidth="1"/>
    <col min="12" max="14" width="11.5" style="1" hidden="1"/>
    <col min="15" max="15" width="10.75" style="1" hidden="1"/>
    <col min="16" max="16384" width="9" style="1" hidden="1"/>
  </cols>
  <sheetData>
    <row r="1" spans="3:8" ht="15" customHeight="1" x14ac:dyDescent="0.25"/>
    <row r="2" spans="3:8" ht="24.95" customHeight="1" x14ac:dyDescent="0.25">
      <c r="C2" s="91" t="s">
        <v>15</v>
      </c>
      <c r="D2" s="91"/>
      <c r="E2" s="91"/>
      <c r="F2" s="91"/>
      <c r="G2" s="91"/>
      <c r="H2" s="91"/>
    </row>
    <row r="3" spans="3:8" ht="20.100000000000001" customHeight="1" x14ac:dyDescent="0.25">
      <c r="C3" s="92" t="s">
        <v>120</v>
      </c>
      <c r="D3" s="92"/>
      <c r="E3" s="92"/>
      <c r="F3" s="92"/>
      <c r="G3" s="92"/>
      <c r="H3" s="92"/>
    </row>
    <row r="4" spans="3:8" ht="9.9499999999999993" customHeight="1" x14ac:dyDescent="0.25">
      <c r="C4" s="3"/>
    </row>
    <row r="5" spans="3:8" ht="23.1" customHeight="1" thickBot="1" x14ac:dyDescent="0.3">
      <c r="C5" s="4" t="s">
        <v>16</v>
      </c>
      <c r="D5" s="42"/>
      <c r="E5" s="42"/>
      <c r="F5" s="42"/>
      <c r="G5" s="42"/>
      <c r="H5" s="42"/>
    </row>
    <row r="6" spans="3:8" ht="23.1" customHeight="1" thickTop="1" thickBot="1" x14ac:dyDescent="0.3">
      <c r="C6" s="4" t="s">
        <v>171</v>
      </c>
      <c r="D6" s="42"/>
      <c r="E6" s="42"/>
      <c r="F6" s="42"/>
      <c r="G6" s="42"/>
      <c r="H6" s="42"/>
    </row>
    <row r="7" spans="3:8" ht="23.1" customHeight="1" thickTop="1" thickBot="1" x14ac:dyDescent="0.3">
      <c r="C7" s="4" t="s">
        <v>17</v>
      </c>
      <c r="D7" s="42"/>
      <c r="E7" s="42"/>
      <c r="F7" s="42"/>
      <c r="G7" s="42"/>
      <c r="H7" s="42"/>
    </row>
    <row r="8" spans="3:8" ht="23.1" customHeight="1" thickTop="1" thickBot="1" x14ac:dyDescent="0.3">
      <c r="C8" s="4" t="s">
        <v>18</v>
      </c>
      <c r="D8" s="42"/>
      <c r="E8" s="42"/>
      <c r="F8" s="42"/>
      <c r="G8" s="42"/>
      <c r="H8" s="42"/>
    </row>
    <row r="9" spans="3:8" ht="23.1" customHeight="1" thickTop="1" thickBot="1" x14ac:dyDescent="0.3">
      <c r="C9" s="4" t="s">
        <v>125</v>
      </c>
      <c r="D9" s="42" t="s">
        <v>126</v>
      </c>
      <c r="E9" s="42"/>
      <c r="F9" s="42"/>
      <c r="G9" s="42"/>
      <c r="H9" s="42"/>
    </row>
    <row r="10" spans="3:8" ht="36" thickTop="1" thickBot="1" x14ac:dyDescent="0.3">
      <c r="C10" s="4" t="s">
        <v>143</v>
      </c>
      <c r="D10" s="42" t="s">
        <v>122</v>
      </c>
      <c r="E10" s="118" t="str">
        <f>+IF(D10="SI","¿Los fondos externos ingresan a la UDLA?","N/A")</f>
        <v>¿Los fondos externos ingresan a la UDLA?</v>
      </c>
      <c r="F10" s="42"/>
    </row>
    <row r="11" spans="3:8" ht="23.1" customHeight="1" thickTop="1" thickBot="1" x14ac:dyDescent="0.3">
      <c r="C11" s="41" t="s">
        <v>19</v>
      </c>
      <c r="D11" s="88">
        <f>+'3.Presupuesto detallado Gasto'!$G$98</f>
        <v>0</v>
      </c>
      <c r="E11" s="88"/>
      <c r="F11" s="20">
        <f>IFERROR(D11/$D$17,0)</f>
        <v>0</v>
      </c>
      <c r="G11" s="22"/>
      <c r="H11" s="22"/>
    </row>
    <row r="12" spans="3:8" ht="23.1" customHeight="1" thickTop="1" thickBot="1" x14ac:dyDescent="0.3">
      <c r="C12" s="41" t="s">
        <v>20</v>
      </c>
      <c r="D12" s="88">
        <f>+'4.Horas de Investigación'!$S$22</f>
        <v>0</v>
      </c>
      <c r="E12" s="88"/>
      <c r="F12" s="20">
        <f t="shared" ref="F12:F16" si="0">IFERROR(D12/$D$17,0)</f>
        <v>0</v>
      </c>
      <c r="G12" s="22"/>
      <c r="H12" s="22"/>
    </row>
    <row r="13" spans="3:8" ht="23.1" customHeight="1" thickTop="1" thickBot="1" x14ac:dyDescent="0.3">
      <c r="C13" s="123" t="s">
        <v>21</v>
      </c>
      <c r="D13" s="89">
        <f>+D11+D12</f>
        <v>0</v>
      </c>
      <c r="E13" s="89"/>
      <c r="F13" s="19">
        <f t="shared" si="0"/>
        <v>0</v>
      </c>
      <c r="G13" s="22"/>
      <c r="H13" s="22"/>
    </row>
    <row r="14" spans="3:8" ht="23.1" customHeight="1" thickTop="1" thickBot="1" x14ac:dyDescent="0.3">
      <c r="C14" s="4" t="s">
        <v>22</v>
      </c>
      <c r="D14" s="88">
        <f>+'3.Presupuesto detallado Gasto'!$G$97</f>
        <v>50000</v>
      </c>
      <c r="E14" s="88"/>
      <c r="F14" s="20">
        <f t="shared" si="0"/>
        <v>1</v>
      </c>
      <c r="G14" s="22"/>
      <c r="H14" s="22"/>
    </row>
    <row r="15" spans="3:8" ht="23.1" customHeight="1" thickTop="1" thickBot="1" x14ac:dyDescent="0.3">
      <c r="C15" s="4" t="s">
        <v>23</v>
      </c>
      <c r="D15" s="88">
        <f>+'4.Horas de Investigación'!$S$21</f>
        <v>0</v>
      </c>
      <c r="E15" s="88"/>
      <c r="F15" s="20">
        <f t="shared" si="0"/>
        <v>0</v>
      </c>
      <c r="G15" s="22"/>
      <c r="H15" s="22"/>
    </row>
    <row r="16" spans="3:8" ht="23.1" customHeight="1" thickTop="1" thickBot="1" x14ac:dyDescent="0.3">
      <c r="C16" s="124" t="s">
        <v>24</v>
      </c>
      <c r="D16" s="89">
        <f>+D14+D15</f>
        <v>50000</v>
      </c>
      <c r="E16" s="89"/>
      <c r="F16" s="19">
        <f t="shared" si="0"/>
        <v>1</v>
      </c>
      <c r="G16" s="22"/>
      <c r="H16" s="22"/>
    </row>
    <row r="17" spans="2:10" ht="23.1" customHeight="1" thickTop="1" thickBot="1" x14ac:dyDescent="0.3">
      <c r="C17" s="126" t="s">
        <v>25</v>
      </c>
      <c r="D17" s="127">
        <f>+D13+D16</f>
        <v>50000</v>
      </c>
      <c r="E17" s="127"/>
      <c r="F17" s="19"/>
      <c r="G17" s="22"/>
      <c r="H17" s="22"/>
    </row>
    <row r="18" spans="2:10" ht="23.1" customHeight="1" thickTop="1" thickBot="1" x14ac:dyDescent="0.3">
      <c r="C18" s="4" t="s">
        <v>26</v>
      </c>
      <c r="D18" s="42">
        <v>2</v>
      </c>
      <c r="E18" s="125"/>
    </row>
    <row r="19" spans="2:10" ht="23.1" customHeight="1" thickTop="1" thickBot="1" x14ac:dyDescent="0.3">
      <c r="C19" s="4" t="s">
        <v>27</v>
      </c>
      <c r="D19" s="207" t="str">
        <f>IF(IFERROR((D16)/D18,0)&gt;15000,"Debe aumentar el número de publicaciones",IFERROR((D16)/D18,0))</f>
        <v>Debe aumentar el número de publicaciones</v>
      </c>
      <c r="E19" s="207"/>
      <c r="F19" s="17"/>
      <c r="G19" s="17"/>
      <c r="H19" s="17"/>
    </row>
    <row r="20" spans="2:10" ht="36" thickTop="1" thickBot="1" x14ac:dyDescent="0.3">
      <c r="C20" s="117" t="s">
        <v>142</v>
      </c>
      <c r="D20" s="90">
        <f>IFERROR((D17)/D18,0)</f>
        <v>25000</v>
      </c>
      <c r="E20" s="90"/>
      <c r="F20" s="17"/>
      <c r="G20" s="17"/>
      <c r="H20" s="17"/>
    </row>
    <row r="21" spans="2:10" ht="9.9499999999999993" customHeight="1" thickTop="1" x14ac:dyDescent="0.25">
      <c r="C21" s="21"/>
      <c r="E21" s="9"/>
      <c r="F21" s="9"/>
      <c r="G21" s="9"/>
      <c r="H21" s="9"/>
    </row>
    <row r="22" spans="2:10" ht="45" customHeight="1" x14ac:dyDescent="0.25">
      <c r="C22" s="5" t="s">
        <v>28</v>
      </c>
      <c r="D22" s="87" t="str">
        <f>+IF(J29=D14," ","Revise la pestaña 'Presupuesto detallado Gasto', existe un error ")</f>
        <v xml:space="preserve"> </v>
      </c>
      <c r="E22" s="87"/>
      <c r="F22" s="87"/>
      <c r="G22" s="87"/>
      <c r="H22" s="87"/>
    </row>
    <row r="23" spans="2:10" ht="9.9499999999999993" customHeight="1" thickBot="1" x14ac:dyDescent="0.3">
      <c r="C23" s="6"/>
      <c r="D23" s="6"/>
      <c r="E23" s="6"/>
      <c r="F23" s="6"/>
      <c r="G23" s="6"/>
      <c r="H23" s="7"/>
    </row>
    <row r="24" spans="2:10" ht="23.1" customHeight="1" thickBot="1" x14ac:dyDescent="0.3">
      <c r="B24" s="1"/>
      <c r="C24" s="24" t="s">
        <v>139</v>
      </c>
      <c r="D24" s="24" t="str" cm="1">
        <f t="array" ref="D24:I24">+TRANSPOSE(Tiposdegasto[Tipos de Gasto])</f>
        <v>Viajes Técnicos</v>
      </c>
      <c r="E24" s="121" t="str">
        <v>Servicios Profesionales</v>
      </c>
      <c r="F24" s="121" t="str">
        <v>CAPEX (Equipos Mayores)</v>
      </c>
      <c r="G24" s="121" t="str">
        <v>Gastos de Proyecto - Otros Gastos</v>
      </c>
      <c r="H24" s="121" t="str">
        <v>Servicios de Laboratorio</v>
      </c>
      <c r="I24" s="122" t="str">
        <v>Insumos Académicos</v>
      </c>
      <c r="J24" s="128" t="s">
        <v>141</v>
      </c>
    </row>
    <row r="25" spans="2:10" ht="23.1" customHeight="1" x14ac:dyDescent="0.25">
      <c r="B25" s="1"/>
      <c r="C25" s="120">
        <v>2024</v>
      </c>
      <c r="D25" s="139">
        <f>+SUMIFS('3.Presupuesto detallado Gasto'!$I:$I,'3.Presupuesto detallado Gasto'!B:B,'2.Sintesis'!D$24,'3.Presupuesto detallado Gasto'!D:D,"UDLA")</f>
        <v>0</v>
      </c>
      <c r="E25" s="140">
        <f>+SUMIFS('3.Presupuesto detallado Gasto'!$I:$I,'3.Presupuesto detallado Gasto'!C:C,'2.Sintesis'!E$24,'3.Presupuesto detallado Gasto'!E:E,"UDLA")</f>
        <v>0</v>
      </c>
      <c r="F25" s="140">
        <f>+SUMIFS('3.Presupuesto detallado Gasto'!$I:$I,'3.Presupuesto detallado Gasto'!D:D,'2.Sintesis'!F$24,'3.Presupuesto detallado Gasto'!F:F,"UDLA")</f>
        <v>0</v>
      </c>
      <c r="G25" s="140">
        <f>+SUMIFS('3.Presupuesto detallado Gasto'!$I:$I,'3.Presupuesto detallado Gasto'!E:E,'2.Sintesis'!G$24,'3.Presupuesto detallado Gasto'!G:G,"UDLA")</f>
        <v>0</v>
      </c>
      <c r="H25" s="140">
        <f>+SUMIFS('3.Presupuesto detallado Gasto'!$I:$I,'3.Presupuesto detallado Gasto'!F:F,'2.Sintesis'!H$24,'3.Presupuesto detallado Gasto'!I:I,"UDLA")</f>
        <v>0</v>
      </c>
      <c r="I25" s="141">
        <f>+SUMIFS('3.Presupuesto detallado Gasto'!$I:$I,'3.Presupuesto detallado Gasto'!G:G,'2.Sintesis'!I$24,'3.Presupuesto detallado Gasto'!J:J,"UDLA")</f>
        <v>0</v>
      </c>
      <c r="J25" s="142">
        <f>+SUM(D25:I25)</f>
        <v>0</v>
      </c>
    </row>
    <row r="26" spans="2:10" ht="23.1" customHeight="1" x14ac:dyDescent="0.25">
      <c r="B26" s="1"/>
      <c r="C26" s="120">
        <v>2025</v>
      </c>
      <c r="D26" s="129">
        <f>+SUMIFS('3.Presupuesto detallado Gasto'!$J:$J,'3.Presupuesto detallado Gasto'!B:B,'2.Sintesis'!D$24,'3.Presupuesto detallado Gasto'!D:D,"UDLA")</f>
        <v>50000</v>
      </c>
      <c r="E26" s="18">
        <f>+SUMIFS('3.Presupuesto detallado Gasto'!$J:$J,'3.Presupuesto detallado Gasto'!C:C,'2.Sintesis'!E$24,'3.Presupuesto detallado Gasto'!E:E,"UDLA")</f>
        <v>0</v>
      </c>
      <c r="F26" s="18">
        <f>+SUMIFS('3.Presupuesto detallado Gasto'!$J:$J,'3.Presupuesto detallado Gasto'!D:D,'2.Sintesis'!F$24,'3.Presupuesto detallado Gasto'!F:F,"UDLA")</f>
        <v>0</v>
      </c>
      <c r="G26" s="18">
        <f>+SUMIFS('3.Presupuesto detallado Gasto'!$J:$J,'3.Presupuesto detallado Gasto'!E:E,'2.Sintesis'!G$24,'3.Presupuesto detallado Gasto'!G:G,"UDLA")</f>
        <v>0</v>
      </c>
      <c r="H26" s="18">
        <f>+SUMIFS('3.Presupuesto detallado Gasto'!$J:$J,'3.Presupuesto detallado Gasto'!F:F,'2.Sintesis'!H$24,'3.Presupuesto detallado Gasto'!I:I,"UDLA")</f>
        <v>0</v>
      </c>
      <c r="I26" s="25">
        <f>+SUMIFS('3.Presupuesto detallado Gasto'!$J:$J,'3.Presupuesto detallado Gasto'!G:G,'2.Sintesis'!I$24,'3.Presupuesto detallado Gasto'!J:J,"UDLA")</f>
        <v>0</v>
      </c>
      <c r="J26" s="142">
        <f t="shared" ref="J26:J29" si="1">+SUM(D26:I26)</f>
        <v>50000</v>
      </c>
    </row>
    <row r="27" spans="2:10" ht="23.1" customHeight="1" x14ac:dyDescent="0.25">
      <c r="B27" s="1"/>
      <c r="C27" s="120">
        <v>2026</v>
      </c>
      <c r="D27" s="129">
        <f>+SUMIFS('3.Presupuesto detallado Gasto'!$K:$K,'3.Presupuesto detallado Gasto'!B:B,'2.Sintesis'!D$24,'3.Presupuesto detallado Gasto'!D:D,"UDLA")</f>
        <v>0</v>
      </c>
      <c r="E27" s="18">
        <f>+SUMIFS('3.Presupuesto detallado Gasto'!$K:$K,'3.Presupuesto detallado Gasto'!C:C,'2.Sintesis'!E$24,'3.Presupuesto detallado Gasto'!E:E,"UDLA")</f>
        <v>0</v>
      </c>
      <c r="F27" s="18">
        <f>+SUMIFS('3.Presupuesto detallado Gasto'!$K:$K,'3.Presupuesto detallado Gasto'!D:D,'2.Sintesis'!F$24,'3.Presupuesto detallado Gasto'!F:F,"UDLA")</f>
        <v>0</v>
      </c>
      <c r="G27" s="18">
        <f>+SUMIFS('3.Presupuesto detallado Gasto'!$K:$K,'3.Presupuesto detallado Gasto'!E:E,'2.Sintesis'!G$24,'3.Presupuesto detallado Gasto'!G:G,"UDLA")</f>
        <v>0</v>
      </c>
      <c r="H27" s="18">
        <f>+SUMIFS('3.Presupuesto detallado Gasto'!$K:$K,'3.Presupuesto detallado Gasto'!F:F,'2.Sintesis'!H$24,'3.Presupuesto detallado Gasto'!I:I,"UDLA")</f>
        <v>0</v>
      </c>
      <c r="I27" s="25">
        <f>+SUMIFS('3.Presupuesto detallado Gasto'!$K:$K,'3.Presupuesto detallado Gasto'!G:G,'2.Sintesis'!I$24,'3.Presupuesto detallado Gasto'!J:J,"UDLA")</f>
        <v>0</v>
      </c>
      <c r="J27" s="142">
        <f t="shared" si="1"/>
        <v>0</v>
      </c>
    </row>
    <row r="28" spans="2:10" ht="23.1" customHeight="1" thickBot="1" x14ac:dyDescent="0.3">
      <c r="B28" s="1"/>
      <c r="C28" s="120">
        <v>2027</v>
      </c>
      <c r="D28" s="129">
        <f>+SUMIFS('3.Presupuesto detallado Gasto'!$L:$L,'3.Presupuesto detallado Gasto'!B:B,'2.Sintesis'!D$24,'3.Presupuesto detallado Gasto'!D:D,"UDLA")</f>
        <v>0</v>
      </c>
      <c r="E28" s="18">
        <f>+SUMIFS('3.Presupuesto detallado Gasto'!$L:$L,'3.Presupuesto detallado Gasto'!C:C,'2.Sintesis'!E$24,'3.Presupuesto detallado Gasto'!E:E,"UDLA")</f>
        <v>0</v>
      </c>
      <c r="F28" s="18">
        <f>+SUMIFS('3.Presupuesto detallado Gasto'!$L:$L,'3.Presupuesto detallado Gasto'!D:D,'2.Sintesis'!F$24,'3.Presupuesto detallado Gasto'!F:F,"UDLA")</f>
        <v>0</v>
      </c>
      <c r="G28" s="18">
        <f>+SUMIFS('3.Presupuesto detallado Gasto'!$L:$L,'3.Presupuesto detallado Gasto'!E:E,'2.Sintesis'!G$24,'3.Presupuesto detallado Gasto'!G:G,"UDLA")</f>
        <v>0</v>
      </c>
      <c r="H28" s="18">
        <f>+SUMIFS('3.Presupuesto detallado Gasto'!$L:$L,'3.Presupuesto detallado Gasto'!F:F,'2.Sintesis'!H$24,'3.Presupuesto detallado Gasto'!I:I,"UDLA")</f>
        <v>0</v>
      </c>
      <c r="I28" s="25">
        <f>+SUMIFS('3.Presupuesto detallado Gasto'!$L:$L,'3.Presupuesto detallado Gasto'!G:G,'2.Sintesis'!I$24,'3.Presupuesto detallado Gasto'!J:J,"UDLA")</f>
        <v>0</v>
      </c>
      <c r="J28" s="142">
        <f t="shared" si="1"/>
        <v>0</v>
      </c>
    </row>
    <row r="29" spans="2:10" ht="23.1" customHeight="1" thickBot="1" x14ac:dyDescent="0.3">
      <c r="B29" s="1"/>
      <c r="C29" s="26" t="s">
        <v>33</v>
      </c>
      <c r="D29" s="134">
        <f>+SUM(D25:D28)</f>
        <v>50000</v>
      </c>
      <c r="E29" s="135">
        <f t="shared" ref="E29:I29" si="2">+SUM(E25:E28)</f>
        <v>0</v>
      </c>
      <c r="F29" s="135">
        <f t="shared" si="2"/>
        <v>0</v>
      </c>
      <c r="G29" s="135">
        <f t="shared" si="2"/>
        <v>0</v>
      </c>
      <c r="H29" s="135">
        <f t="shared" si="2"/>
        <v>0</v>
      </c>
      <c r="I29" s="136">
        <f t="shared" si="2"/>
        <v>0</v>
      </c>
      <c r="J29" s="143">
        <f t="shared" si="1"/>
        <v>50000</v>
      </c>
    </row>
    <row r="30" spans="2:10" ht="23.1" customHeight="1" x14ac:dyDescent="0.25">
      <c r="C30" s="43"/>
      <c r="D30" s="23"/>
      <c r="E30" s="23"/>
      <c r="F30" s="23"/>
      <c r="G30" s="23"/>
      <c r="H30" s="23"/>
    </row>
    <row r="31" spans="2:10" ht="9.9499999999999993" customHeight="1" x14ac:dyDescent="0.25">
      <c r="C31" s="21"/>
      <c r="D31" s="9"/>
      <c r="E31" s="9"/>
      <c r="F31" s="9"/>
      <c r="G31" s="9"/>
      <c r="H31" s="9"/>
    </row>
    <row r="32" spans="2:10" ht="9.9499999999999993" customHeight="1" x14ac:dyDescent="0.25">
      <c r="C32" s="21"/>
      <c r="E32" s="9"/>
      <c r="F32" s="9"/>
      <c r="G32" s="9"/>
      <c r="H32" s="9"/>
    </row>
    <row r="33" spans="2:10" ht="31.5" customHeight="1" x14ac:dyDescent="0.25">
      <c r="C33" s="5" t="s">
        <v>34</v>
      </c>
      <c r="D33" s="87" t="str">
        <f>+IF(J40=D11," ","Revise la pestaña 'Presupuesto detallado Gasto', existe un error ")</f>
        <v xml:space="preserve"> </v>
      </c>
      <c r="E33" s="87"/>
      <c r="F33" s="87"/>
      <c r="G33" s="87"/>
      <c r="H33" s="87"/>
    </row>
    <row r="34" spans="2:10" ht="9.9499999999999993" customHeight="1" thickBot="1" x14ac:dyDescent="0.3">
      <c r="C34" s="6"/>
      <c r="D34" s="6"/>
      <c r="E34" s="6"/>
      <c r="F34" s="6"/>
      <c r="G34" s="6"/>
      <c r="H34" s="7"/>
    </row>
    <row r="35" spans="2:10" ht="23.1" customHeight="1" thickBot="1" x14ac:dyDescent="0.3">
      <c r="B35" s="1"/>
      <c r="C35" s="24" t="s">
        <v>139</v>
      </c>
      <c r="D35" s="24" t="str" cm="1">
        <f t="array" ref="D35:I35">+TRANSPOSE(Tiposdegasto[Tipos de Gasto])</f>
        <v>Viajes Técnicos</v>
      </c>
      <c r="E35" s="121" t="str">
        <v>Servicios Profesionales</v>
      </c>
      <c r="F35" s="121" t="str">
        <v>CAPEX (Equipos Mayores)</v>
      </c>
      <c r="G35" s="121" t="str">
        <v>Gastos de Proyecto - Otros Gastos</v>
      </c>
      <c r="H35" s="121" t="str">
        <v>Servicios de Laboratorio</v>
      </c>
      <c r="I35" s="122" t="str">
        <v>Insumos Académicos</v>
      </c>
      <c r="J35" s="128" t="s">
        <v>141</v>
      </c>
    </row>
    <row r="36" spans="2:10" ht="23.1" customHeight="1" x14ac:dyDescent="0.25">
      <c r="B36" s="1"/>
      <c r="C36" s="120">
        <v>2024</v>
      </c>
      <c r="D36" s="139">
        <f>+SUMIFS('3.Presupuesto detallado Gasto'!$I:$I,'3.Presupuesto detallado Gasto'!B:B,'2.Sintesis'!D$24,'3.Presupuesto detallado Gasto'!D:D,"Externo")</f>
        <v>0</v>
      </c>
      <c r="E36" s="140">
        <f>+SUMIFS('3.Presupuesto detallado Gasto'!$I:$I,'3.Presupuesto detallado Gasto'!C:C,'2.Sintesis'!E$24,'3.Presupuesto detallado Gasto'!E:E,"Externo")</f>
        <v>0</v>
      </c>
      <c r="F36" s="140">
        <f>+SUMIFS('3.Presupuesto detallado Gasto'!$I:$I,'3.Presupuesto detallado Gasto'!D:D,'2.Sintesis'!F$24,'3.Presupuesto detallado Gasto'!F:F,"Externo")</f>
        <v>0</v>
      </c>
      <c r="G36" s="140">
        <f>+SUMIFS('3.Presupuesto detallado Gasto'!$I:$I,'3.Presupuesto detallado Gasto'!E:E,'2.Sintesis'!G$24,'3.Presupuesto detallado Gasto'!G:G,"Externo")</f>
        <v>0</v>
      </c>
      <c r="H36" s="140">
        <f>+SUMIFS('3.Presupuesto detallado Gasto'!$I:$I,'3.Presupuesto detallado Gasto'!F:F,'2.Sintesis'!H$24,'3.Presupuesto detallado Gasto'!I:I,"Externo")</f>
        <v>0</v>
      </c>
      <c r="I36" s="141">
        <f>+SUMIFS('3.Presupuesto detallado Gasto'!$I:$I,'3.Presupuesto detallado Gasto'!G:G,'2.Sintesis'!I$24,'3.Presupuesto detallado Gasto'!J:J,"Externo")</f>
        <v>0</v>
      </c>
      <c r="J36" s="142">
        <f>+SUM(D36:I36)</f>
        <v>0</v>
      </c>
    </row>
    <row r="37" spans="2:10" ht="23.1" customHeight="1" x14ac:dyDescent="0.25">
      <c r="B37" s="1"/>
      <c r="C37" s="120">
        <v>2025</v>
      </c>
      <c r="D37" s="129">
        <f>+SUMIFS('3.Presupuesto detallado Gasto'!$J:$J,'3.Presupuesto detallado Gasto'!B:B,'2.Sintesis'!D$24,'3.Presupuesto detallado Gasto'!D:D,"Externo")</f>
        <v>0</v>
      </c>
      <c r="E37" s="18">
        <f>+SUMIFS('3.Presupuesto detallado Gasto'!$J:$J,'3.Presupuesto detallado Gasto'!C:C,'2.Sintesis'!E$24,'3.Presupuesto detallado Gasto'!E:E,"Externo")</f>
        <v>0</v>
      </c>
      <c r="F37" s="18">
        <f>+SUMIFS('3.Presupuesto detallado Gasto'!$J:$J,'3.Presupuesto detallado Gasto'!D:D,'2.Sintesis'!F$24,'3.Presupuesto detallado Gasto'!F:F,"Externo")</f>
        <v>0</v>
      </c>
      <c r="G37" s="18">
        <f>+SUMIFS('3.Presupuesto detallado Gasto'!$J:$J,'3.Presupuesto detallado Gasto'!E:E,'2.Sintesis'!G$24,'3.Presupuesto detallado Gasto'!G:G,"Externo")</f>
        <v>0</v>
      </c>
      <c r="H37" s="18">
        <f>+SUMIFS('3.Presupuesto detallado Gasto'!$J:$J,'3.Presupuesto detallado Gasto'!F:F,'2.Sintesis'!H$24,'3.Presupuesto detallado Gasto'!I:I,"Externo")</f>
        <v>0</v>
      </c>
      <c r="I37" s="25">
        <f>+SUMIFS('3.Presupuesto detallado Gasto'!$J:$J,'3.Presupuesto detallado Gasto'!G:G,'2.Sintesis'!I$24,'3.Presupuesto detallado Gasto'!J:J,"Externo")</f>
        <v>0</v>
      </c>
      <c r="J37" s="142">
        <f t="shared" ref="J37:J40" si="3">+SUM(D37:I37)</f>
        <v>0</v>
      </c>
    </row>
    <row r="38" spans="2:10" ht="23.1" customHeight="1" x14ac:dyDescent="0.25">
      <c r="B38" s="1"/>
      <c r="C38" s="120">
        <v>2026</v>
      </c>
      <c r="D38" s="129">
        <f>+SUMIFS('3.Presupuesto detallado Gasto'!$K:$K,'3.Presupuesto detallado Gasto'!B:B,'2.Sintesis'!D$24,'3.Presupuesto detallado Gasto'!D:D,"Externo")</f>
        <v>0</v>
      </c>
      <c r="E38" s="18">
        <f>+SUMIFS('3.Presupuesto detallado Gasto'!$K:$K,'3.Presupuesto detallado Gasto'!C:C,'2.Sintesis'!E$24,'3.Presupuesto detallado Gasto'!E:E,"Externo")</f>
        <v>0</v>
      </c>
      <c r="F38" s="18">
        <f>+SUMIFS('3.Presupuesto detallado Gasto'!$K:$K,'3.Presupuesto detallado Gasto'!D:D,'2.Sintesis'!F$24,'3.Presupuesto detallado Gasto'!F:F,"Externo")</f>
        <v>0</v>
      </c>
      <c r="G38" s="18">
        <f>+SUMIFS('3.Presupuesto detallado Gasto'!$K:$K,'3.Presupuesto detallado Gasto'!E:E,'2.Sintesis'!G$24,'3.Presupuesto detallado Gasto'!G:G,"Externo")</f>
        <v>0</v>
      </c>
      <c r="H38" s="18">
        <f>+SUMIFS('3.Presupuesto detallado Gasto'!$K:$K,'3.Presupuesto detallado Gasto'!F:F,'2.Sintesis'!H$24,'3.Presupuesto detallado Gasto'!I:I,"Externo")</f>
        <v>0</v>
      </c>
      <c r="I38" s="25">
        <f>+SUMIFS('3.Presupuesto detallado Gasto'!$K:$K,'3.Presupuesto detallado Gasto'!G:G,'2.Sintesis'!I$24,'3.Presupuesto detallado Gasto'!J:J,"Externo")</f>
        <v>0</v>
      </c>
      <c r="J38" s="142">
        <f t="shared" si="3"/>
        <v>0</v>
      </c>
    </row>
    <row r="39" spans="2:10" ht="23.1" customHeight="1" thickBot="1" x14ac:dyDescent="0.3">
      <c r="B39" s="1"/>
      <c r="C39" s="120">
        <v>2027</v>
      </c>
      <c r="D39" s="130">
        <f>+SUMIFS('3.Presupuesto detallado Gasto'!$L:$L,'3.Presupuesto detallado Gasto'!B:B,'2.Sintesis'!D$24,'3.Presupuesto detallado Gasto'!D:D,"Externo")</f>
        <v>0</v>
      </c>
      <c r="E39" s="131">
        <f>+SUMIFS('3.Presupuesto detallado Gasto'!$L:$L,'3.Presupuesto detallado Gasto'!C:C,'2.Sintesis'!E$24,'3.Presupuesto detallado Gasto'!E:E,"Externo")</f>
        <v>0</v>
      </c>
      <c r="F39" s="131">
        <f>+SUMIFS('3.Presupuesto detallado Gasto'!$L:$L,'3.Presupuesto detallado Gasto'!D:D,'2.Sintesis'!F$24,'3.Presupuesto detallado Gasto'!F:F,"Externo")</f>
        <v>0</v>
      </c>
      <c r="G39" s="131">
        <f>+SUMIFS('3.Presupuesto detallado Gasto'!$L:$L,'3.Presupuesto detallado Gasto'!E:E,'2.Sintesis'!G$24,'3.Presupuesto detallado Gasto'!G:G,"Externo")</f>
        <v>0</v>
      </c>
      <c r="H39" s="131">
        <f>+SUMIFS('3.Presupuesto detallado Gasto'!$L:$L,'3.Presupuesto detallado Gasto'!F:F,'2.Sintesis'!H$24,'3.Presupuesto detallado Gasto'!I:I,"Externo")</f>
        <v>0</v>
      </c>
      <c r="I39" s="132">
        <f>+SUMIFS('3.Presupuesto detallado Gasto'!$L:$L,'3.Presupuesto detallado Gasto'!G:G,'2.Sintesis'!I$24,'3.Presupuesto detallado Gasto'!J:J,"Externo")</f>
        <v>0</v>
      </c>
      <c r="J39" s="142">
        <f t="shared" si="3"/>
        <v>0</v>
      </c>
    </row>
    <row r="40" spans="2:10" ht="23.1" customHeight="1" thickBot="1" x14ac:dyDescent="0.3">
      <c r="B40" s="1"/>
      <c r="C40" s="26" t="s">
        <v>33</v>
      </c>
      <c r="D40" s="133">
        <f>+SUM(D36:D39)</f>
        <v>0</v>
      </c>
      <c r="E40" s="137">
        <f t="shared" ref="E40" si="4">+SUM(E36:E39)</f>
        <v>0</v>
      </c>
      <c r="F40" s="137">
        <f t="shared" ref="F40" si="5">+SUM(F36:F39)</f>
        <v>0</v>
      </c>
      <c r="G40" s="137">
        <f t="shared" ref="G40" si="6">+SUM(G36:G39)</f>
        <v>0</v>
      </c>
      <c r="H40" s="137">
        <f t="shared" ref="H40" si="7">+SUM(H36:H39)</f>
        <v>0</v>
      </c>
      <c r="I40" s="138">
        <f t="shared" ref="I40" si="8">+SUM(I36:I39)</f>
        <v>0</v>
      </c>
      <c r="J40" s="143">
        <f t="shared" si="3"/>
        <v>0</v>
      </c>
    </row>
    <row r="41" spans="2:10" x14ac:dyDescent="0.25"/>
    <row r="55" spans="3:9" s="2" customFormat="1" hidden="1" x14ac:dyDescent="0.25">
      <c r="C55" s="1"/>
      <c r="D55" s="1"/>
      <c r="E55" s="1"/>
      <c r="F55" s="1"/>
      <c r="G55" s="1"/>
      <c r="H55" s="1"/>
      <c r="I55" s="1"/>
    </row>
    <row r="56" spans="3:9" s="2" customFormat="1" hidden="1" x14ac:dyDescent="0.25">
      <c r="C56" s="1"/>
      <c r="D56" s="1"/>
      <c r="E56" s="1"/>
      <c r="F56" s="1"/>
      <c r="G56" s="1"/>
      <c r="H56" s="1"/>
      <c r="I56" s="1"/>
    </row>
    <row r="57" spans="3:9" s="2" customFormat="1" hidden="1" x14ac:dyDescent="0.25">
      <c r="C57" s="1"/>
      <c r="D57" s="1"/>
      <c r="E57" s="1"/>
      <c r="F57" s="1"/>
      <c r="G57" s="1"/>
      <c r="H57" s="1"/>
      <c r="I57" s="1"/>
    </row>
    <row r="58" spans="3:9" s="2" customFormat="1" hidden="1" x14ac:dyDescent="0.25">
      <c r="C58" s="1"/>
      <c r="D58" s="1"/>
      <c r="E58" s="1"/>
      <c r="F58" s="1"/>
      <c r="G58" s="1"/>
      <c r="H58" s="1"/>
      <c r="I58" s="1"/>
    </row>
    <row r="59" spans="3:9" s="2" customFormat="1" hidden="1" x14ac:dyDescent="0.25">
      <c r="C59" s="1"/>
      <c r="D59" s="1"/>
      <c r="E59" s="1"/>
      <c r="F59" s="1"/>
      <c r="G59" s="1"/>
      <c r="H59" s="1"/>
      <c r="I59" s="1"/>
    </row>
    <row r="60" spans="3:9" s="2" customFormat="1" hidden="1" x14ac:dyDescent="0.25">
      <c r="C60" s="1"/>
      <c r="D60" s="1"/>
      <c r="E60" s="1"/>
      <c r="F60" s="1"/>
      <c r="G60" s="1"/>
      <c r="H60" s="1"/>
      <c r="I60" s="1"/>
    </row>
    <row r="61" spans="3:9" s="2" customFormat="1" hidden="1" x14ac:dyDescent="0.25">
      <c r="C61" s="1"/>
      <c r="D61" s="1"/>
      <c r="E61" s="1"/>
      <c r="F61" s="1"/>
      <c r="G61" s="1"/>
      <c r="H61" s="1"/>
      <c r="I61" s="1"/>
    </row>
    <row r="62" spans="3:9" s="2" customFormat="1" hidden="1" x14ac:dyDescent="0.25">
      <c r="C62" s="1"/>
      <c r="D62" s="1"/>
      <c r="E62" s="1"/>
      <c r="F62" s="1"/>
      <c r="G62" s="1"/>
      <c r="H62" s="1"/>
      <c r="I62" s="1"/>
    </row>
    <row r="63" spans="3:9" s="2" customFormat="1" hidden="1" x14ac:dyDescent="0.25">
      <c r="C63" s="1"/>
      <c r="D63" s="1"/>
      <c r="E63" s="1"/>
      <c r="F63" s="1"/>
      <c r="G63" s="1"/>
      <c r="H63" s="1"/>
      <c r="I63" s="1"/>
    </row>
    <row r="64" spans="3:9" s="2" customFormat="1" hidden="1" x14ac:dyDescent="0.25">
      <c r="C64" s="1"/>
      <c r="D64" s="1"/>
      <c r="E64" s="1"/>
      <c r="F64" s="1"/>
      <c r="G64" s="1"/>
      <c r="H64" s="1"/>
      <c r="I64" s="1"/>
    </row>
    <row r="65" spans="3:9" s="2" customFormat="1" hidden="1" x14ac:dyDescent="0.25">
      <c r="C65" s="1"/>
      <c r="D65" s="1"/>
      <c r="E65" s="1"/>
      <c r="F65" s="1"/>
      <c r="G65" s="1"/>
      <c r="H65" s="1"/>
      <c r="I65" s="1"/>
    </row>
    <row r="66" spans="3:9" s="2" customFormat="1" hidden="1" x14ac:dyDescent="0.25">
      <c r="C66" s="1"/>
      <c r="D66" s="1"/>
      <c r="E66" s="1"/>
      <c r="F66" s="1"/>
      <c r="G66" s="1"/>
      <c r="H66" s="1"/>
      <c r="I66" s="1"/>
    </row>
    <row r="67" spans="3:9" s="2" customFormat="1" hidden="1" x14ac:dyDescent="0.25">
      <c r="C67" s="1"/>
      <c r="D67" s="1"/>
      <c r="E67" s="1"/>
      <c r="F67" s="1"/>
      <c r="G67" s="1"/>
      <c r="H67" s="1"/>
      <c r="I67" s="1"/>
    </row>
    <row r="68" spans="3:9" s="2" customFormat="1" hidden="1" x14ac:dyDescent="0.25">
      <c r="C68" s="1"/>
      <c r="D68" s="1"/>
      <c r="E68" s="1"/>
      <c r="F68" s="1"/>
      <c r="G68" s="1"/>
      <c r="H68" s="1"/>
      <c r="I68" s="1"/>
    </row>
    <row r="69" spans="3:9" s="2" customFormat="1" hidden="1" x14ac:dyDescent="0.25">
      <c r="C69" s="1"/>
      <c r="D69" s="1"/>
      <c r="E69" s="1"/>
      <c r="F69" s="1"/>
      <c r="G69" s="1"/>
      <c r="H69" s="1"/>
      <c r="I69" s="1"/>
    </row>
    <row r="70" spans="3:9" s="2" customFormat="1" hidden="1" x14ac:dyDescent="0.25">
      <c r="C70" s="1"/>
      <c r="D70" s="1"/>
      <c r="E70" s="1"/>
      <c r="F70" s="1"/>
      <c r="G70" s="1"/>
      <c r="H70" s="1"/>
      <c r="I70" s="1"/>
    </row>
    <row r="71" spans="3:9" s="2" customFormat="1" hidden="1" x14ac:dyDescent="0.25">
      <c r="C71" s="1"/>
      <c r="D71" s="1"/>
      <c r="E71" s="1"/>
      <c r="F71" s="1"/>
      <c r="G71" s="1"/>
      <c r="H71" s="1"/>
      <c r="I71" s="1"/>
    </row>
    <row r="72" spans="3:9" s="2" customFormat="1" hidden="1" x14ac:dyDescent="0.25">
      <c r="C72" s="1"/>
      <c r="D72" s="1"/>
      <c r="E72" s="1"/>
      <c r="F72" s="1"/>
      <c r="G72" s="1"/>
      <c r="H72" s="1"/>
      <c r="I72" s="1"/>
    </row>
    <row r="73" spans="3:9" s="2" customFormat="1" hidden="1" x14ac:dyDescent="0.25">
      <c r="C73" s="1"/>
      <c r="D73" s="1"/>
      <c r="E73" s="1"/>
      <c r="F73" s="1"/>
      <c r="G73" s="1"/>
      <c r="H73" s="1"/>
      <c r="I73" s="1"/>
    </row>
    <row r="74" spans="3:9" s="2" customFormat="1" hidden="1" x14ac:dyDescent="0.25">
      <c r="C74" s="1"/>
      <c r="D74" s="1"/>
      <c r="E74" s="1"/>
      <c r="F74" s="1"/>
      <c r="G74" s="1"/>
      <c r="H74" s="1"/>
      <c r="I74" s="1"/>
    </row>
    <row r="75" spans="3:9" s="2" customFormat="1" hidden="1" x14ac:dyDescent="0.25">
      <c r="C75" s="1"/>
      <c r="D75" s="1"/>
      <c r="E75" s="1"/>
      <c r="F75" s="1"/>
      <c r="G75" s="1"/>
      <c r="H75" s="1"/>
      <c r="I75" s="1"/>
    </row>
    <row r="76" spans="3:9" s="2" customFormat="1" hidden="1" x14ac:dyDescent="0.25">
      <c r="C76" s="1"/>
      <c r="D76" s="1"/>
      <c r="E76" s="1"/>
      <c r="F76" s="1"/>
      <c r="G76" s="1"/>
      <c r="H76" s="1"/>
      <c r="I76" s="1"/>
    </row>
    <row r="77" spans="3:9" s="2" customFormat="1" hidden="1" x14ac:dyDescent="0.25">
      <c r="C77" s="1"/>
      <c r="D77" s="1"/>
      <c r="E77" s="1"/>
      <c r="F77" s="1"/>
      <c r="G77" s="1"/>
      <c r="H77" s="1"/>
      <c r="I77" s="1"/>
    </row>
    <row r="78" spans="3:9" s="2" customFormat="1" hidden="1" x14ac:dyDescent="0.25">
      <c r="C78" s="1"/>
      <c r="D78" s="1"/>
      <c r="E78" s="1"/>
      <c r="F78" s="1"/>
      <c r="G78" s="1"/>
      <c r="H78" s="1"/>
      <c r="I78" s="1"/>
    </row>
    <row r="79" spans="3:9" s="2" customFormat="1" hidden="1" x14ac:dyDescent="0.25">
      <c r="C79" s="1"/>
      <c r="D79" s="1"/>
      <c r="E79" s="1"/>
      <c r="F79" s="1"/>
      <c r="G79" s="1"/>
      <c r="H79" s="1"/>
      <c r="I79" s="1"/>
    </row>
    <row r="80" spans="3:9" s="2" customFormat="1" hidden="1" x14ac:dyDescent="0.25">
      <c r="C80" s="1"/>
      <c r="D80" s="1"/>
      <c r="E80" s="1"/>
      <c r="F80" s="1"/>
      <c r="G80" s="1"/>
      <c r="H80" s="1"/>
      <c r="I80" s="1"/>
    </row>
    <row r="81" spans="3:9" s="2" customFormat="1" hidden="1" x14ac:dyDescent="0.25">
      <c r="C81" s="1"/>
      <c r="D81" s="1"/>
      <c r="E81" s="1"/>
      <c r="F81" s="1"/>
      <c r="G81" s="1"/>
      <c r="H81" s="1"/>
      <c r="I81" s="1"/>
    </row>
    <row r="82" spans="3:9" s="2" customFormat="1" hidden="1" x14ac:dyDescent="0.25">
      <c r="C82" s="1"/>
      <c r="D82" s="1"/>
      <c r="E82" s="1"/>
      <c r="F82" s="1"/>
      <c r="G82" s="1"/>
      <c r="H82" s="1"/>
      <c r="I82" s="1"/>
    </row>
    <row r="83" spans="3:9" s="2" customFormat="1" hidden="1" x14ac:dyDescent="0.25">
      <c r="C83" s="1"/>
      <c r="D83" s="1"/>
      <c r="E83" s="1"/>
      <c r="F83" s="1"/>
      <c r="G83" s="1"/>
      <c r="H83" s="1"/>
      <c r="I83" s="1"/>
    </row>
    <row r="84" spans="3:9" s="2" customFormat="1" hidden="1" x14ac:dyDescent="0.25">
      <c r="C84" s="1"/>
      <c r="D84" s="1"/>
      <c r="E84" s="1"/>
      <c r="F84" s="1"/>
      <c r="G84" s="1"/>
      <c r="H84" s="1"/>
      <c r="I84" s="1"/>
    </row>
    <row r="85" spans="3:9" s="2" customFormat="1" hidden="1" x14ac:dyDescent="0.25">
      <c r="C85" s="1"/>
      <c r="D85" s="1"/>
      <c r="E85" s="1"/>
      <c r="F85" s="1"/>
      <c r="G85" s="1"/>
      <c r="H85" s="1"/>
      <c r="I85" s="1"/>
    </row>
    <row r="86" spans="3:9" s="2" customFormat="1" hidden="1" x14ac:dyDescent="0.25">
      <c r="C86" s="1"/>
      <c r="D86" s="1"/>
      <c r="E86" s="1"/>
      <c r="F86" s="1"/>
      <c r="G86" s="1"/>
      <c r="H86" s="1"/>
      <c r="I86" s="1"/>
    </row>
    <row r="87" spans="3:9" s="2" customFormat="1" hidden="1" x14ac:dyDescent="0.25">
      <c r="C87" s="1"/>
      <c r="D87" s="1"/>
      <c r="E87" s="1"/>
      <c r="F87" s="1"/>
      <c r="G87" s="1"/>
      <c r="H87" s="1"/>
      <c r="I87" s="1"/>
    </row>
    <row r="88" spans="3:9" s="2" customFormat="1" hidden="1" x14ac:dyDescent="0.25">
      <c r="C88" s="1"/>
      <c r="D88" s="1"/>
      <c r="E88" s="1"/>
      <c r="F88" s="1"/>
      <c r="G88" s="1"/>
      <c r="H88" s="1"/>
      <c r="I88" s="1"/>
    </row>
    <row r="89" spans="3:9" s="2" customFormat="1" hidden="1" x14ac:dyDescent="0.25">
      <c r="C89" s="1"/>
      <c r="D89" s="1"/>
      <c r="E89" s="1"/>
      <c r="F89" s="1"/>
      <c r="G89" s="1"/>
      <c r="H89" s="1"/>
      <c r="I89" s="1"/>
    </row>
    <row r="90" spans="3:9" s="2" customFormat="1" hidden="1" x14ac:dyDescent="0.25">
      <c r="C90" s="1"/>
      <c r="D90" s="1"/>
      <c r="E90" s="1"/>
      <c r="F90" s="1"/>
      <c r="G90" s="1"/>
      <c r="H90" s="1"/>
      <c r="I90" s="1"/>
    </row>
    <row r="91" spans="3:9" s="2" customFormat="1" hidden="1" x14ac:dyDescent="0.25">
      <c r="C91" s="1"/>
      <c r="D91" s="1"/>
      <c r="E91" s="1"/>
      <c r="F91" s="1"/>
      <c r="G91" s="1"/>
      <c r="H91" s="1"/>
      <c r="I91" s="1"/>
    </row>
    <row r="92" spans="3:9" s="2" customFormat="1" hidden="1" x14ac:dyDescent="0.25">
      <c r="C92" s="1"/>
      <c r="D92" s="1"/>
      <c r="E92" s="1"/>
      <c r="F92" s="1"/>
      <c r="G92" s="1"/>
      <c r="H92" s="1"/>
      <c r="I92" s="1"/>
    </row>
    <row r="93" spans="3:9" s="2" customFormat="1" hidden="1" x14ac:dyDescent="0.25">
      <c r="C93" s="1"/>
      <c r="D93" s="1"/>
      <c r="E93" s="1"/>
      <c r="F93" s="1"/>
      <c r="G93" s="1"/>
      <c r="H93" s="1"/>
      <c r="I93" s="1"/>
    </row>
    <row r="94" spans="3:9" s="2" customFormat="1" hidden="1" x14ac:dyDescent="0.25">
      <c r="C94" s="1"/>
      <c r="D94" s="1"/>
      <c r="E94" s="1"/>
      <c r="F94" s="1"/>
      <c r="G94" s="1"/>
      <c r="H94" s="1"/>
      <c r="I94" s="1"/>
    </row>
    <row r="95" spans="3:9" s="2" customFormat="1" hidden="1" x14ac:dyDescent="0.25">
      <c r="C95" s="1"/>
      <c r="D95" s="1"/>
      <c r="E95" s="1"/>
      <c r="F95" s="1"/>
      <c r="G95" s="1"/>
      <c r="H95" s="1"/>
      <c r="I95" s="1"/>
    </row>
    <row r="96" spans="3:9" s="2" customFormat="1" hidden="1" x14ac:dyDescent="0.25">
      <c r="C96" s="1"/>
      <c r="D96" s="1"/>
      <c r="E96" s="1"/>
      <c r="F96" s="1"/>
      <c r="G96" s="1"/>
      <c r="H96" s="1"/>
      <c r="I96" s="1"/>
    </row>
    <row r="97" spans="3:9" s="2" customFormat="1" hidden="1" x14ac:dyDescent="0.25">
      <c r="C97" s="1"/>
      <c r="D97" s="1"/>
      <c r="E97" s="1"/>
      <c r="F97" s="1"/>
      <c r="G97" s="1"/>
      <c r="H97" s="1"/>
      <c r="I97" s="1"/>
    </row>
    <row r="98" spans="3:9" s="2" customFormat="1" hidden="1" x14ac:dyDescent="0.25">
      <c r="C98" s="1"/>
      <c r="D98" s="1"/>
      <c r="E98" s="1"/>
      <c r="F98" s="1"/>
      <c r="G98" s="1"/>
      <c r="H98" s="1"/>
      <c r="I98" s="1"/>
    </row>
    <row r="99" spans="3:9" s="2" customFormat="1" hidden="1" x14ac:dyDescent="0.25">
      <c r="C99" s="1"/>
      <c r="D99" s="1"/>
      <c r="E99" s="1"/>
      <c r="F99" s="1"/>
      <c r="G99" s="1"/>
      <c r="H99" s="1"/>
      <c r="I99" s="1"/>
    </row>
    <row r="100" spans="3:9" s="2" customFormat="1" hidden="1" x14ac:dyDescent="0.25">
      <c r="C100" s="1"/>
      <c r="D100" s="1"/>
      <c r="E100" s="1"/>
      <c r="F100" s="1"/>
      <c r="G100" s="1"/>
      <c r="H100" s="1"/>
      <c r="I100" s="1"/>
    </row>
    <row r="101" spans="3:9" s="2" customFormat="1" hidden="1" x14ac:dyDescent="0.25">
      <c r="C101" s="1"/>
      <c r="D101" s="1"/>
      <c r="E101" s="1"/>
      <c r="F101" s="1"/>
      <c r="G101" s="1"/>
      <c r="H101" s="1"/>
      <c r="I101" s="1"/>
    </row>
    <row r="102" spans="3:9" s="2" customFormat="1" hidden="1" x14ac:dyDescent="0.25">
      <c r="C102" s="1"/>
      <c r="D102" s="1"/>
      <c r="E102" s="1"/>
      <c r="F102" s="1"/>
      <c r="G102" s="1"/>
      <c r="H102" s="1"/>
      <c r="I102" s="1"/>
    </row>
    <row r="103" spans="3:9" s="2" customFormat="1" hidden="1" x14ac:dyDescent="0.25">
      <c r="C103" s="1"/>
      <c r="D103" s="1"/>
      <c r="E103" s="1"/>
      <c r="F103" s="1"/>
      <c r="G103" s="1"/>
      <c r="H103" s="1"/>
      <c r="I103" s="1"/>
    </row>
    <row r="104" spans="3:9" s="2" customFormat="1" hidden="1" x14ac:dyDescent="0.25">
      <c r="C104" s="1"/>
      <c r="D104" s="1"/>
      <c r="E104" s="1"/>
      <c r="F104" s="1"/>
      <c r="G104" s="1"/>
      <c r="H104" s="1"/>
      <c r="I104" s="1"/>
    </row>
    <row r="105" spans="3:9" s="2" customFormat="1" hidden="1" x14ac:dyDescent="0.25">
      <c r="C105" s="1"/>
      <c r="D105" s="1"/>
      <c r="E105" s="1"/>
      <c r="F105" s="1"/>
      <c r="G105" s="1"/>
      <c r="H105" s="1"/>
      <c r="I105" s="1"/>
    </row>
  </sheetData>
  <sheetProtection algorithmName="SHA-512" hashValue="gg+Z2VGCAYMTdXRSnGYtt/ZSP4/vr/sNr0ct4lm3SQGz70lY1K2cG/RP8coy8LtZqE3K00OZzEv1tsRp6n3p9A==" saltValue="j+TO7+KVS2UlUpP/8XKeEw==" spinCount="100000" sheet="1" formatCells="0" insertColumns="0" insertRows="0" deleteRows="0" autoFilter="0"/>
  <mergeCells count="13">
    <mergeCell ref="D13:E13"/>
    <mergeCell ref="C2:H2"/>
    <mergeCell ref="C3:H3"/>
    <mergeCell ref="D11:E11"/>
    <mergeCell ref="D12:E12"/>
    <mergeCell ref="D22:H22"/>
    <mergeCell ref="D33:H33"/>
    <mergeCell ref="D14:E14"/>
    <mergeCell ref="D15:E15"/>
    <mergeCell ref="D16:E16"/>
    <mergeCell ref="D17:E17"/>
    <mergeCell ref="D19:E19"/>
    <mergeCell ref="D20:E20"/>
  </mergeCells>
  <conditionalFormatting sqref="D22:H22">
    <cfRule type="containsBlanks" dxfId="14" priority="3">
      <formula>LEN(TRIM(D22))=0</formula>
    </cfRule>
  </conditionalFormatting>
  <conditionalFormatting sqref="D33:H33">
    <cfRule type="containsBlanks" dxfId="13" priority="2">
      <formula>LEN(TRIM(D33))=0</formula>
    </cfRule>
  </conditionalFormatting>
  <conditionalFormatting sqref="D19:E19">
    <cfRule type="containsText" dxfId="12" priority="1" operator="containsText" text="Debe">
      <formula>NOT(ISERROR(SEARCH("Debe",D19)))</formula>
    </cfRule>
  </conditionalFormatting>
  <dataValidations count="2">
    <dataValidation type="list" allowBlank="1" showInputMessage="1" showErrorMessage="1" sqref="D10 F10" xr:uid="{874956AF-6F3F-4DB5-BE92-C602B0B4D0A1}">
      <formula1>"SI, NO"</formula1>
    </dataValidation>
    <dataValidation type="list" allowBlank="1" showInputMessage="1" showErrorMessage="1" sqref="D9" xr:uid="{F0052FCA-B760-4DAF-8513-C6A35030D4EE}">
      <formula1>"A, B"</formula1>
    </dataValidation>
  </dataValidations>
  <printOptions horizontalCentered="1"/>
  <pageMargins left="0.19685039370078741" right="0.19685039370078741" top="0.98425196850393704" bottom="0.39370078740157483" header="0.59055118110236227" footer="0.19685039370078741"/>
  <pageSetup paperSize="9" scale="40" fitToHeight="0" orientation="portrait" horizontalDpi="4294967292" verticalDpi="4294967292" r:id="rId1"/>
  <headerFooter>
    <oddHeader xml:space="preserve">&amp;L&amp;G&amp;C&amp;"-,Negrita"&amp;20&amp;K00-013XI CONVOCATORIA A PROYECTOS DE INVESTIGACIÓN&amp;R&amp;G
</oddHeader>
    <oddFooter>&amp;R&amp;10&amp;K00-033INV/F/PCI/4/0818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31E8909-A2DB-44AB-A83A-CE708960B7AB}">
          <x14:formula1>
            <xm:f>Parámetros!$D$3:$D$20</xm:f>
          </x14:formula1>
          <xm:sqref>D7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CA4FD-558B-4E33-9F5F-AE24ACD2DC00}">
  <sheetPr codeName="Hoja3">
    <tabColor theme="3" tint="-0.249977111117893"/>
    <pageSetUpPr fitToPage="1"/>
  </sheetPr>
  <dimension ref="B1:AK99"/>
  <sheetViews>
    <sheetView showGridLines="0" tabSelected="1" topLeftCell="A4" zoomScale="80" zoomScaleNormal="80" zoomScalePageLayoutView="75" workbookViewId="0">
      <pane ySplit="6" topLeftCell="A10" activePane="bottomLeft" state="frozen"/>
      <selection activeCell="A4" sqref="A4"/>
      <selection pane="bottomLeft" activeCell="M17" sqref="M17"/>
    </sheetView>
  </sheetViews>
  <sheetFormatPr baseColWidth="10" defaultColWidth="0" defaultRowHeight="18.75" zeroHeight="1" x14ac:dyDescent="0.25"/>
  <cols>
    <col min="1" max="1" width="2.5" style="214" customWidth="1"/>
    <col min="2" max="2" width="39.375" style="208" bestFit="1" customWidth="1"/>
    <col min="3" max="3" width="47.375" style="208" customWidth="1"/>
    <col min="4" max="4" width="28.75" style="209" bestFit="1" customWidth="1"/>
    <col min="5" max="5" width="22.375" style="210" bestFit="1" customWidth="1"/>
    <col min="6" max="6" width="29.375" style="211" bestFit="1" customWidth="1"/>
    <col min="7" max="7" width="32.5" style="212" customWidth="1"/>
    <col min="8" max="8" width="64.125" style="209" customWidth="1"/>
    <col min="9" max="9" width="22.75" style="211" customWidth="1"/>
    <col min="10" max="10" width="22.75" style="213" customWidth="1"/>
    <col min="11" max="12" width="22.75" style="211" customWidth="1"/>
    <col min="13" max="13" width="27.875" style="211" bestFit="1" customWidth="1"/>
    <col min="14" max="14" width="45" style="214" bestFit="1" customWidth="1"/>
    <col min="15" max="15" width="3.75" style="214" customWidth="1"/>
    <col min="16" max="16" width="50.375" style="214" hidden="1"/>
    <col min="17" max="18" width="12.625" style="214" hidden="1"/>
    <col min="19" max="19" width="12.625" style="215" hidden="1"/>
    <col min="20" max="21" width="12.625" style="214" hidden="1"/>
    <col min="22" max="22" width="39.625" style="214" hidden="1"/>
    <col min="23" max="23" width="12.625" style="214" hidden="1"/>
    <col min="24" max="16384" width="11" style="214" hidden="1"/>
  </cols>
  <sheetData>
    <row r="1" spans="2:22" ht="9.9499999999999993" hidden="1" customHeight="1" x14ac:dyDescent="0.25"/>
    <row r="2" spans="2:22" hidden="1" x14ac:dyDescent="0.25">
      <c r="E2" s="216" t="s">
        <v>36</v>
      </c>
      <c r="F2" s="217" t="s">
        <v>35</v>
      </c>
      <c r="V2" s="10"/>
    </row>
    <row r="3" spans="2:22" ht="9.9499999999999993" hidden="1" customHeight="1" x14ac:dyDescent="0.25"/>
    <row r="4" spans="2:22" ht="9.9499999999999993" customHeight="1" x14ac:dyDescent="0.25"/>
    <row r="5" spans="2:22" ht="22.5" x14ac:dyDescent="0.25">
      <c r="B5" s="182" t="s">
        <v>37</v>
      </c>
      <c r="C5" s="86"/>
      <c r="D5" s="214"/>
      <c r="E5" s="85"/>
      <c r="F5" s="183" t="s">
        <v>149</v>
      </c>
      <c r="G5" s="110" t="str">
        <f>+IF('2.Sintesis'!D9="A",IF(SUM(I:I)&lt;=30000,SUM(I:I),"Error, el presupuesto excede los $30,000.00 por año"),IF('2.Sintesis'!D9="B",IF(SUM(I$4:L$1048576)&lt;=15000,SUM(I:I),"Error, el presupuesto excede los $15,000.00"),0))</f>
        <v>Error, el presupuesto excede los $15,000.00</v>
      </c>
      <c r="H5" s="214"/>
      <c r="I5" s="214"/>
      <c r="J5" s="214"/>
    </row>
    <row r="6" spans="2:22" ht="22.5" x14ac:dyDescent="0.25">
      <c r="B6" s="182"/>
      <c r="C6" s="86"/>
      <c r="D6" s="214"/>
      <c r="E6" s="85"/>
      <c r="F6" s="183" t="s">
        <v>150</v>
      </c>
      <c r="G6" s="110" t="str">
        <f>+IF('2.Sintesis'!D9="A",IF(SUM(J:J)&lt;=30000,SUM(J:J),"Error, el presupuesto excede los $30,000.00 por año"),IF('2.Sintesis'!D9="B",IF(SUM(I$4:L$1048576)&lt;=15000,SUM(J:J),"Error, el presupuesto excede los $15,000.00"),0))</f>
        <v>Error, el presupuesto excede los $15,000.00</v>
      </c>
      <c r="H6" s="214"/>
      <c r="I6" s="214"/>
      <c r="J6" s="214"/>
    </row>
    <row r="7" spans="2:22" ht="22.5" x14ac:dyDescent="0.25">
      <c r="B7" s="11"/>
      <c r="C7" s="11"/>
      <c r="D7" s="214"/>
      <c r="E7" s="85"/>
      <c r="F7" s="183" t="s">
        <v>151</v>
      </c>
      <c r="G7" s="110" t="str">
        <f>+IF('2.Sintesis'!D9="A",IF(SUM(K:K)&lt;=30000,SUM(K:K),"Error, el presupuesto excede los $30,000.00 por año"),IF('2.Sintesis'!D9="B",IF(SUM(I:L)&lt;=15000,SUM(K:K),"Error, el presupuesto excede los $15,000.00"),0))</f>
        <v>Error, el presupuesto excede los $15,000.00</v>
      </c>
      <c r="H7" s="214"/>
      <c r="I7" s="214"/>
      <c r="J7" s="214"/>
    </row>
    <row r="8" spans="2:22" ht="22.5" x14ac:dyDescent="0.25">
      <c r="B8" s="178" t="s">
        <v>123</v>
      </c>
      <c r="C8" s="178"/>
      <c r="D8" s="218"/>
      <c r="E8" s="179"/>
      <c r="F8" s="180"/>
      <c r="G8" s="180"/>
      <c r="H8" s="218"/>
      <c r="I8" s="219"/>
      <c r="J8" s="220"/>
      <c r="K8" s="219"/>
      <c r="L8" s="219"/>
      <c r="M8" s="219"/>
    </row>
    <row r="9" spans="2:22" ht="36" x14ac:dyDescent="0.25">
      <c r="B9" s="178" t="s">
        <v>175</v>
      </c>
      <c r="C9" s="178" t="s">
        <v>174</v>
      </c>
      <c r="D9" s="179" t="s">
        <v>124</v>
      </c>
      <c r="E9" s="206" t="s">
        <v>176</v>
      </c>
      <c r="F9" s="206" t="s">
        <v>177</v>
      </c>
      <c r="G9" s="206" t="s">
        <v>141</v>
      </c>
      <c r="H9" s="181" t="s">
        <v>178</v>
      </c>
      <c r="I9" s="181" t="s">
        <v>133</v>
      </c>
      <c r="J9" s="181" t="s">
        <v>134</v>
      </c>
      <c r="K9" s="181" t="s">
        <v>135</v>
      </c>
      <c r="L9" s="181" t="s">
        <v>140</v>
      </c>
      <c r="M9" s="181" t="s">
        <v>148</v>
      </c>
    </row>
    <row r="10" spans="2:22" ht="9.9499999999999993" customHeight="1" thickBot="1" x14ac:dyDescent="0.3"/>
    <row r="11" spans="2:22" s="210" customFormat="1" ht="20.25" thickBot="1" x14ac:dyDescent="0.3">
      <c r="B11" s="79" t="s">
        <v>127</v>
      </c>
      <c r="C11" s="144" t="s">
        <v>144</v>
      </c>
      <c r="D11" s="166" t="s">
        <v>38</v>
      </c>
      <c r="E11" s="82" t="s">
        <v>40</v>
      </c>
      <c r="F11" s="84" t="s">
        <v>39</v>
      </c>
      <c r="G11" s="149" t="s">
        <v>145</v>
      </c>
      <c r="H11" s="144" t="s">
        <v>146</v>
      </c>
      <c r="I11" s="83" t="s">
        <v>29</v>
      </c>
      <c r="J11" s="84" t="s">
        <v>30</v>
      </c>
      <c r="K11" s="84" t="s">
        <v>31</v>
      </c>
      <c r="L11" s="149" t="s">
        <v>32</v>
      </c>
      <c r="M11" s="152" t="s">
        <v>147</v>
      </c>
      <c r="N11" s="151" t="str">
        <f>+"Total"&amp;" "&amp;B12</f>
        <v>Total Viajes Técnicos</v>
      </c>
      <c r="S11" s="222"/>
    </row>
    <row r="12" spans="2:22" ht="19.5" thickBot="1" x14ac:dyDescent="0.3">
      <c r="B12" s="156" t="s">
        <v>118</v>
      </c>
      <c r="C12" s="157"/>
      <c r="D12" s="158" t="s">
        <v>36</v>
      </c>
      <c r="E12" s="159">
        <v>1</v>
      </c>
      <c r="F12" s="147">
        <v>50000</v>
      </c>
      <c r="G12" s="223">
        <f>+E12*F12</f>
        <v>50000</v>
      </c>
      <c r="H12" s="224" t="str">
        <f>+IF(F12*E12=SUM(I12:L12),"Presupuesto cuadrado columna 'H' y'M'","Por favor revisar, presupuesto descuadrado columna 'H' y'M'")</f>
        <v>Presupuesto cuadrado columna 'H' y'M'</v>
      </c>
      <c r="I12" s="146"/>
      <c r="J12" s="146">
        <v>50000</v>
      </c>
      <c r="K12" s="147"/>
      <c r="L12" s="150"/>
      <c r="M12" s="225">
        <f>+SUM(I12:L12)</f>
        <v>50000</v>
      </c>
      <c r="N12" s="119">
        <f>+SUMIFS($G$12:$G$96,$B$12:$B$96,B12)</f>
        <v>50000</v>
      </c>
    </row>
    <row r="13" spans="2:22" x14ac:dyDescent="0.25">
      <c r="B13" s="156" t="s">
        <v>118</v>
      </c>
      <c r="C13" s="157"/>
      <c r="D13" s="158" t="s">
        <v>36</v>
      </c>
      <c r="E13" s="159"/>
      <c r="F13" s="147"/>
      <c r="G13" s="223">
        <f t="shared" ref="G13:G78" si="0">+E13*F13</f>
        <v>0</v>
      </c>
      <c r="H13" s="224" t="str">
        <f t="shared" ref="H13:H21" si="1">+IF(F13*E13=SUM(I13:L13),"Presupuesto cuadrado columna 'H' y'M'","Por favor revisar, presupuesto descuadrado columna 'H' y'M'")</f>
        <v>Presupuesto cuadrado columna 'H' y'M'</v>
      </c>
      <c r="I13" s="146"/>
      <c r="J13" s="148"/>
      <c r="K13" s="147"/>
      <c r="L13" s="150"/>
      <c r="M13" s="225">
        <f t="shared" ref="M13:M21" si="2">+SUM(I13:L13)</f>
        <v>0</v>
      </c>
    </row>
    <row r="14" spans="2:22" x14ac:dyDescent="0.25">
      <c r="B14" s="156" t="s">
        <v>118</v>
      </c>
      <c r="C14" s="157"/>
      <c r="D14" s="158" t="s">
        <v>35</v>
      </c>
      <c r="E14" s="159"/>
      <c r="F14" s="147"/>
      <c r="G14" s="223">
        <f t="shared" si="0"/>
        <v>0</v>
      </c>
      <c r="H14" s="224" t="str">
        <f t="shared" si="1"/>
        <v>Presupuesto cuadrado columna 'H' y'M'</v>
      </c>
      <c r="I14" s="146"/>
      <c r="J14" s="148"/>
      <c r="K14" s="147"/>
      <c r="L14" s="150"/>
      <c r="M14" s="225">
        <f t="shared" si="2"/>
        <v>0</v>
      </c>
    </row>
    <row r="15" spans="2:22" x14ac:dyDescent="0.25">
      <c r="B15" s="156" t="s">
        <v>118</v>
      </c>
      <c r="C15" s="157"/>
      <c r="D15" s="158" t="s">
        <v>36</v>
      </c>
      <c r="E15" s="159"/>
      <c r="F15" s="147"/>
      <c r="G15" s="223">
        <f t="shared" si="0"/>
        <v>0</v>
      </c>
      <c r="H15" s="224" t="str">
        <f t="shared" si="1"/>
        <v>Presupuesto cuadrado columna 'H' y'M'</v>
      </c>
      <c r="I15" s="146"/>
      <c r="J15" s="148"/>
      <c r="K15" s="147"/>
      <c r="L15" s="150"/>
      <c r="M15" s="225">
        <f t="shared" si="2"/>
        <v>0</v>
      </c>
    </row>
    <row r="16" spans="2:22" x14ac:dyDescent="0.25">
      <c r="B16" s="156" t="s">
        <v>118</v>
      </c>
      <c r="C16" s="157"/>
      <c r="D16" s="158" t="s">
        <v>36</v>
      </c>
      <c r="E16" s="159"/>
      <c r="F16" s="147"/>
      <c r="G16" s="223">
        <f t="shared" si="0"/>
        <v>0</v>
      </c>
      <c r="H16" s="224" t="str">
        <f t="shared" si="1"/>
        <v>Presupuesto cuadrado columna 'H' y'M'</v>
      </c>
      <c r="I16" s="146"/>
      <c r="J16" s="148"/>
      <c r="K16" s="147"/>
      <c r="L16" s="150"/>
      <c r="M16" s="225">
        <f t="shared" si="2"/>
        <v>0</v>
      </c>
    </row>
    <row r="17" spans="2:37" x14ac:dyDescent="0.25">
      <c r="B17" s="156" t="s">
        <v>118</v>
      </c>
      <c r="C17" s="157"/>
      <c r="D17" s="158" t="s">
        <v>36</v>
      </c>
      <c r="E17" s="159"/>
      <c r="F17" s="147"/>
      <c r="G17" s="223">
        <f t="shared" si="0"/>
        <v>0</v>
      </c>
      <c r="H17" s="224" t="str">
        <f t="shared" si="1"/>
        <v>Presupuesto cuadrado columna 'H' y'M'</v>
      </c>
      <c r="I17" s="146"/>
      <c r="J17" s="148"/>
      <c r="K17" s="147"/>
      <c r="L17" s="150"/>
      <c r="M17" s="225">
        <f t="shared" si="2"/>
        <v>0</v>
      </c>
    </row>
    <row r="18" spans="2:37" x14ac:dyDescent="0.25">
      <c r="B18" s="156" t="s">
        <v>118</v>
      </c>
      <c r="C18" s="157"/>
      <c r="D18" s="158" t="s">
        <v>36</v>
      </c>
      <c r="E18" s="159"/>
      <c r="F18" s="147"/>
      <c r="G18" s="223">
        <f t="shared" si="0"/>
        <v>0</v>
      </c>
      <c r="H18" s="224" t="str">
        <f t="shared" si="1"/>
        <v>Presupuesto cuadrado columna 'H' y'M'</v>
      </c>
      <c r="I18" s="146"/>
      <c r="J18" s="148"/>
      <c r="K18" s="147"/>
      <c r="L18" s="150"/>
      <c r="M18" s="225">
        <f t="shared" si="2"/>
        <v>0</v>
      </c>
    </row>
    <row r="19" spans="2:37" x14ac:dyDescent="0.25">
      <c r="B19" s="156" t="s">
        <v>118</v>
      </c>
      <c r="C19" s="157"/>
      <c r="D19" s="158" t="s">
        <v>36</v>
      </c>
      <c r="E19" s="159"/>
      <c r="F19" s="147"/>
      <c r="G19" s="223">
        <f t="shared" si="0"/>
        <v>0</v>
      </c>
      <c r="H19" s="224" t="str">
        <f t="shared" si="1"/>
        <v>Presupuesto cuadrado columna 'H' y'M'</v>
      </c>
      <c r="I19" s="146"/>
      <c r="J19" s="148"/>
      <c r="K19" s="147"/>
      <c r="L19" s="150"/>
      <c r="M19" s="225">
        <f t="shared" si="2"/>
        <v>0</v>
      </c>
    </row>
    <row r="20" spans="2:37" x14ac:dyDescent="0.25">
      <c r="B20" s="156" t="s">
        <v>118</v>
      </c>
      <c r="C20" s="157"/>
      <c r="D20" s="158" t="s">
        <v>36</v>
      </c>
      <c r="E20" s="159"/>
      <c r="F20" s="147"/>
      <c r="G20" s="223">
        <f t="shared" si="0"/>
        <v>0</v>
      </c>
      <c r="H20" s="224" t="str">
        <f t="shared" si="1"/>
        <v>Presupuesto cuadrado columna 'H' y'M'</v>
      </c>
      <c r="I20" s="146"/>
      <c r="J20" s="148"/>
      <c r="K20" s="147"/>
      <c r="L20" s="150"/>
      <c r="M20" s="225">
        <f t="shared" si="2"/>
        <v>0</v>
      </c>
    </row>
    <row r="21" spans="2:37" ht="19.5" thickBot="1" x14ac:dyDescent="0.3">
      <c r="B21" s="156" t="s">
        <v>118</v>
      </c>
      <c r="C21" s="157"/>
      <c r="D21" s="158" t="s">
        <v>36</v>
      </c>
      <c r="E21" s="159"/>
      <c r="F21" s="147"/>
      <c r="G21" s="223">
        <f t="shared" si="0"/>
        <v>0</v>
      </c>
      <c r="H21" s="224" t="str">
        <f t="shared" si="1"/>
        <v>Presupuesto cuadrado columna 'H' y'M'</v>
      </c>
      <c r="I21" s="146"/>
      <c r="J21" s="148"/>
      <c r="K21" s="147"/>
      <c r="L21" s="150"/>
      <c r="M21" s="225">
        <f t="shared" si="2"/>
        <v>0</v>
      </c>
    </row>
    <row r="22" spans="2:37" s="210" customFormat="1" ht="20.25" thickBot="1" x14ac:dyDescent="0.3">
      <c r="B22" s="80" t="s">
        <v>128</v>
      </c>
      <c r="C22" s="145" t="s">
        <v>144</v>
      </c>
      <c r="D22" s="166" t="s">
        <v>38</v>
      </c>
      <c r="E22" s="82" t="s">
        <v>40</v>
      </c>
      <c r="F22" s="84" t="s">
        <v>39</v>
      </c>
      <c r="G22" s="149" t="s">
        <v>41</v>
      </c>
      <c r="H22" s="145" t="s">
        <v>146</v>
      </c>
      <c r="I22" s="83" t="s">
        <v>29</v>
      </c>
      <c r="J22" s="84" t="s">
        <v>30</v>
      </c>
      <c r="K22" s="84" t="s">
        <v>31</v>
      </c>
      <c r="L22" s="149" t="s">
        <v>32</v>
      </c>
      <c r="M22" s="176" t="s">
        <v>147</v>
      </c>
      <c r="N22" s="151" t="str">
        <f>+"Total"&amp;" "&amp;B23</f>
        <v>Total Servicios Profesionales</v>
      </c>
      <c r="S22" s="222"/>
    </row>
    <row r="23" spans="2:37" ht="19.5" thickBot="1" x14ac:dyDescent="0.3">
      <c r="B23" s="156" t="s">
        <v>7</v>
      </c>
      <c r="C23" s="157"/>
      <c r="D23" s="158" t="s">
        <v>36</v>
      </c>
      <c r="E23" s="159"/>
      <c r="F23" s="147"/>
      <c r="G23" s="223">
        <f t="shared" si="0"/>
        <v>0</v>
      </c>
      <c r="H23" s="224" t="str">
        <f t="shared" ref="H23:H32" si="3">+IF(F23*E23=SUM(I23:L23),"Presupuesto cuadrado columna 'H' y'M'","Por favor revisar, presupuesto descuadrado columna 'H' y'M'")</f>
        <v>Presupuesto cuadrado columna 'H' y'M'</v>
      </c>
      <c r="I23" s="146"/>
      <c r="J23" s="148"/>
      <c r="K23" s="147"/>
      <c r="L23" s="150"/>
      <c r="M23" s="225">
        <f t="shared" ref="M23:M32" si="4">+SUM(I23:L23)</f>
        <v>0</v>
      </c>
      <c r="N23" s="119">
        <f>+SUMIFS($G$12:$G$96,$B$12:$B$96,B23)</f>
        <v>0</v>
      </c>
    </row>
    <row r="24" spans="2:37" x14ac:dyDescent="0.25">
      <c r="B24" s="156" t="s">
        <v>7</v>
      </c>
      <c r="C24" s="157"/>
      <c r="D24" s="158" t="s">
        <v>36</v>
      </c>
      <c r="E24" s="159"/>
      <c r="F24" s="147"/>
      <c r="G24" s="223">
        <f t="shared" si="0"/>
        <v>0</v>
      </c>
      <c r="H24" s="224" t="str">
        <f t="shared" si="3"/>
        <v>Presupuesto cuadrado columna 'H' y'M'</v>
      </c>
      <c r="I24" s="146"/>
      <c r="J24" s="148"/>
      <c r="K24" s="147"/>
      <c r="L24" s="150"/>
      <c r="M24" s="225">
        <f t="shared" si="4"/>
        <v>0</v>
      </c>
    </row>
    <row r="25" spans="2:37" s="208" customFormat="1" x14ac:dyDescent="0.25">
      <c r="B25" s="156" t="s">
        <v>7</v>
      </c>
      <c r="C25" s="157"/>
      <c r="D25" s="158" t="s">
        <v>36</v>
      </c>
      <c r="E25" s="159"/>
      <c r="F25" s="147"/>
      <c r="G25" s="223">
        <f t="shared" si="0"/>
        <v>0</v>
      </c>
      <c r="H25" s="224" t="str">
        <f t="shared" si="3"/>
        <v>Presupuesto cuadrado columna 'H' y'M'</v>
      </c>
      <c r="I25" s="146"/>
      <c r="J25" s="148"/>
      <c r="K25" s="147"/>
      <c r="L25" s="150"/>
      <c r="M25" s="225">
        <f t="shared" si="4"/>
        <v>0</v>
      </c>
      <c r="N25" s="214"/>
      <c r="O25" s="214"/>
      <c r="P25" s="214"/>
      <c r="Q25" s="214"/>
      <c r="R25" s="214"/>
      <c r="S25" s="215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</row>
    <row r="26" spans="2:37" s="208" customFormat="1" x14ac:dyDescent="0.25">
      <c r="B26" s="156" t="s">
        <v>7</v>
      </c>
      <c r="C26" s="157"/>
      <c r="D26" s="158" t="s">
        <v>36</v>
      </c>
      <c r="E26" s="159"/>
      <c r="F26" s="147"/>
      <c r="G26" s="223">
        <f t="shared" si="0"/>
        <v>0</v>
      </c>
      <c r="H26" s="224" t="str">
        <f t="shared" si="3"/>
        <v>Presupuesto cuadrado columna 'H' y'M'</v>
      </c>
      <c r="I26" s="146"/>
      <c r="J26" s="148"/>
      <c r="K26" s="147"/>
      <c r="L26" s="150"/>
      <c r="M26" s="225">
        <f t="shared" si="4"/>
        <v>0</v>
      </c>
      <c r="N26" s="214"/>
      <c r="O26" s="214"/>
      <c r="P26" s="214"/>
      <c r="Q26" s="214"/>
      <c r="R26" s="214"/>
      <c r="S26" s="215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</row>
    <row r="27" spans="2:37" s="208" customFormat="1" x14ac:dyDescent="0.25">
      <c r="B27" s="156" t="s">
        <v>7</v>
      </c>
      <c r="C27" s="157"/>
      <c r="D27" s="158" t="s">
        <v>36</v>
      </c>
      <c r="E27" s="159"/>
      <c r="F27" s="147"/>
      <c r="G27" s="223">
        <f t="shared" si="0"/>
        <v>0</v>
      </c>
      <c r="H27" s="224" t="str">
        <f t="shared" si="3"/>
        <v>Presupuesto cuadrado columna 'H' y'M'</v>
      </c>
      <c r="I27" s="146"/>
      <c r="J27" s="148"/>
      <c r="K27" s="147"/>
      <c r="L27" s="150"/>
      <c r="M27" s="225">
        <f t="shared" si="4"/>
        <v>0</v>
      </c>
      <c r="N27" s="214"/>
      <c r="O27" s="214"/>
      <c r="P27" s="214"/>
      <c r="Q27" s="214"/>
      <c r="R27" s="214"/>
      <c r="S27" s="215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</row>
    <row r="28" spans="2:37" s="208" customFormat="1" x14ac:dyDescent="0.25">
      <c r="B28" s="156" t="s">
        <v>7</v>
      </c>
      <c r="C28" s="157"/>
      <c r="D28" s="158" t="s">
        <v>36</v>
      </c>
      <c r="E28" s="159"/>
      <c r="F28" s="147"/>
      <c r="G28" s="223">
        <f t="shared" si="0"/>
        <v>0</v>
      </c>
      <c r="H28" s="224" t="str">
        <f t="shared" si="3"/>
        <v>Presupuesto cuadrado columna 'H' y'M'</v>
      </c>
      <c r="I28" s="146"/>
      <c r="J28" s="148"/>
      <c r="K28" s="147"/>
      <c r="L28" s="150"/>
      <c r="M28" s="225">
        <f t="shared" si="4"/>
        <v>0</v>
      </c>
      <c r="N28" s="214"/>
      <c r="O28" s="214"/>
      <c r="P28" s="214"/>
      <c r="Q28" s="214"/>
      <c r="R28" s="214"/>
      <c r="S28" s="215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</row>
    <row r="29" spans="2:37" s="208" customFormat="1" x14ac:dyDescent="0.25">
      <c r="B29" s="156" t="s">
        <v>7</v>
      </c>
      <c r="C29" s="157"/>
      <c r="D29" s="158" t="s">
        <v>36</v>
      </c>
      <c r="E29" s="159"/>
      <c r="F29" s="147"/>
      <c r="G29" s="223">
        <f t="shared" si="0"/>
        <v>0</v>
      </c>
      <c r="H29" s="224" t="str">
        <f t="shared" si="3"/>
        <v>Presupuesto cuadrado columna 'H' y'M'</v>
      </c>
      <c r="I29" s="146"/>
      <c r="J29" s="148"/>
      <c r="K29" s="147"/>
      <c r="L29" s="150"/>
      <c r="M29" s="225">
        <f t="shared" si="4"/>
        <v>0</v>
      </c>
      <c r="N29" s="214"/>
      <c r="O29" s="214"/>
      <c r="P29" s="214"/>
      <c r="Q29" s="214"/>
      <c r="R29" s="214"/>
      <c r="S29" s="215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</row>
    <row r="30" spans="2:37" s="208" customFormat="1" x14ac:dyDescent="0.25">
      <c r="B30" s="156" t="s">
        <v>7</v>
      </c>
      <c r="C30" s="157"/>
      <c r="D30" s="158" t="s">
        <v>36</v>
      </c>
      <c r="E30" s="159"/>
      <c r="F30" s="147"/>
      <c r="G30" s="223">
        <f t="shared" si="0"/>
        <v>0</v>
      </c>
      <c r="H30" s="224" t="str">
        <f t="shared" si="3"/>
        <v>Presupuesto cuadrado columna 'H' y'M'</v>
      </c>
      <c r="I30" s="146"/>
      <c r="J30" s="148"/>
      <c r="K30" s="147"/>
      <c r="L30" s="150"/>
      <c r="M30" s="225">
        <f t="shared" si="4"/>
        <v>0</v>
      </c>
      <c r="N30" s="214"/>
      <c r="O30" s="214"/>
      <c r="P30" s="214"/>
      <c r="Q30" s="214"/>
      <c r="R30" s="214"/>
      <c r="S30" s="215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</row>
    <row r="31" spans="2:37" s="208" customFormat="1" x14ac:dyDescent="0.25">
      <c r="B31" s="156" t="s">
        <v>7</v>
      </c>
      <c r="C31" s="157"/>
      <c r="D31" s="158" t="s">
        <v>36</v>
      </c>
      <c r="E31" s="159"/>
      <c r="F31" s="147"/>
      <c r="G31" s="223">
        <f t="shared" si="0"/>
        <v>0</v>
      </c>
      <c r="H31" s="224" t="str">
        <f t="shared" si="3"/>
        <v>Presupuesto cuadrado columna 'H' y'M'</v>
      </c>
      <c r="I31" s="146"/>
      <c r="J31" s="148"/>
      <c r="K31" s="147"/>
      <c r="L31" s="150"/>
      <c r="M31" s="225">
        <f t="shared" si="4"/>
        <v>0</v>
      </c>
      <c r="N31" s="214"/>
      <c r="O31" s="214"/>
      <c r="P31" s="214"/>
      <c r="Q31" s="214"/>
      <c r="R31" s="214"/>
      <c r="S31" s="215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</row>
    <row r="32" spans="2:37" s="208" customFormat="1" ht="19.5" thickBot="1" x14ac:dyDescent="0.3">
      <c r="B32" s="156" t="s">
        <v>7</v>
      </c>
      <c r="C32" s="157"/>
      <c r="D32" s="158" t="s">
        <v>36</v>
      </c>
      <c r="E32" s="159"/>
      <c r="F32" s="147"/>
      <c r="G32" s="223">
        <f t="shared" si="0"/>
        <v>0</v>
      </c>
      <c r="H32" s="224" t="str">
        <f t="shared" si="3"/>
        <v>Presupuesto cuadrado columna 'H' y'M'</v>
      </c>
      <c r="I32" s="146"/>
      <c r="J32" s="148"/>
      <c r="K32" s="147"/>
      <c r="L32" s="150"/>
      <c r="M32" s="225">
        <f t="shared" si="4"/>
        <v>0</v>
      </c>
      <c r="N32" s="214"/>
      <c r="O32" s="214"/>
      <c r="P32" s="214"/>
      <c r="Q32" s="214"/>
      <c r="R32" s="214"/>
      <c r="S32" s="215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</row>
    <row r="33" spans="2:37" s="221" customFormat="1" ht="20.25" thickBot="1" x14ac:dyDescent="0.35">
      <c r="B33" s="167" t="s">
        <v>129</v>
      </c>
      <c r="C33" s="168" t="s">
        <v>144</v>
      </c>
      <c r="D33" s="169" t="s">
        <v>38</v>
      </c>
      <c r="E33" s="170" t="s">
        <v>40</v>
      </c>
      <c r="F33" s="171" t="s">
        <v>39</v>
      </c>
      <c r="G33" s="172" t="s">
        <v>41</v>
      </c>
      <c r="H33" s="168" t="s">
        <v>146</v>
      </c>
      <c r="I33" s="173" t="s">
        <v>29</v>
      </c>
      <c r="J33" s="171" t="s">
        <v>30</v>
      </c>
      <c r="K33" s="171" t="s">
        <v>31</v>
      </c>
      <c r="L33" s="172" t="s">
        <v>32</v>
      </c>
      <c r="M33" s="174" t="s">
        <v>147</v>
      </c>
      <c r="N33" s="175" t="str">
        <f>+"Total"&amp;" "&amp;B34</f>
        <v>Total CAPEX (Equipos Mayores)</v>
      </c>
      <c r="S33" s="226"/>
    </row>
    <row r="34" spans="2:37" s="208" customFormat="1" ht="19.5" thickBot="1" x14ac:dyDescent="0.3">
      <c r="B34" s="156" t="s">
        <v>13</v>
      </c>
      <c r="C34" s="157"/>
      <c r="D34" s="158" t="s">
        <v>36</v>
      </c>
      <c r="E34" s="159"/>
      <c r="F34" s="147"/>
      <c r="G34" s="223">
        <f t="shared" si="0"/>
        <v>0</v>
      </c>
      <c r="H34" s="224" t="str">
        <f t="shared" ref="H34:H43" si="5">+IF(F34*E34=SUM(I34:L34),"Presupuesto cuadrado columna 'H' y'M'","Por favor revisar, presupuesto descuadrado columna 'H' y'M'")</f>
        <v>Presupuesto cuadrado columna 'H' y'M'</v>
      </c>
      <c r="I34" s="146"/>
      <c r="J34" s="148"/>
      <c r="K34" s="147"/>
      <c r="L34" s="150"/>
      <c r="M34" s="225">
        <f t="shared" ref="M34:M96" si="6">+SUM(I34:L34)</f>
        <v>0</v>
      </c>
      <c r="N34" s="119">
        <f>+SUMIFS($G$12:$G$96,$B$12:$B$96,B34)</f>
        <v>0</v>
      </c>
      <c r="O34" s="214"/>
      <c r="P34" s="214"/>
      <c r="Q34" s="214"/>
      <c r="R34" s="214"/>
      <c r="S34" s="215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</row>
    <row r="35" spans="2:37" s="208" customFormat="1" x14ac:dyDescent="0.25">
      <c r="B35" s="156" t="s">
        <v>13</v>
      </c>
      <c r="C35" s="157"/>
      <c r="D35" s="158" t="s">
        <v>36</v>
      </c>
      <c r="E35" s="159"/>
      <c r="F35" s="147"/>
      <c r="G35" s="223">
        <f t="shared" si="0"/>
        <v>0</v>
      </c>
      <c r="H35" s="224" t="str">
        <f t="shared" si="5"/>
        <v>Presupuesto cuadrado columna 'H' y'M'</v>
      </c>
      <c r="I35" s="146"/>
      <c r="J35" s="148"/>
      <c r="K35" s="147"/>
      <c r="L35" s="150"/>
      <c r="M35" s="225">
        <f t="shared" si="6"/>
        <v>0</v>
      </c>
      <c r="N35" s="214"/>
      <c r="O35" s="214"/>
      <c r="P35" s="214"/>
      <c r="Q35" s="214"/>
      <c r="R35" s="214"/>
      <c r="S35" s="215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</row>
    <row r="36" spans="2:37" s="208" customFormat="1" x14ac:dyDescent="0.25">
      <c r="B36" s="156" t="s">
        <v>13</v>
      </c>
      <c r="C36" s="157"/>
      <c r="D36" s="158" t="s">
        <v>36</v>
      </c>
      <c r="E36" s="159"/>
      <c r="F36" s="147"/>
      <c r="G36" s="223">
        <f t="shared" si="0"/>
        <v>0</v>
      </c>
      <c r="H36" s="224" t="str">
        <f t="shared" si="5"/>
        <v>Presupuesto cuadrado columna 'H' y'M'</v>
      </c>
      <c r="I36" s="146"/>
      <c r="J36" s="148"/>
      <c r="K36" s="147"/>
      <c r="L36" s="150"/>
      <c r="M36" s="225">
        <f t="shared" si="6"/>
        <v>0</v>
      </c>
      <c r="N36" s="214"/>
      <c r="O36" s="214"/>
      <c r="P36" s="214"/>
      <c r="Q36" s="214"/>
      <c r="R36" s="214"/>
      <c r="S36" s="215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</row>
    <row r="37" spans="2:37" s="208" customFormat="1" x14ac:dyDescent="0.25">
      <c r="B37" s="156" t="s">
        <v>13</v>
      </c>
      <c r="C37" s="157"/>
      <c r="D37" s="158" t="s">
        <v>36</v>
      </c>
      <c r="E37" s="159"/>
      <c r="F37" s="147"/>
      <c r="G37" s="223">
        <f t="shared" si="0"/>
        <v>0</v>
      </c>
      <c r="H37" s="224" t="str">
        <f t="shared" si="5"/>
        <v>Presupuesto cuadrado columna 'H' y'M'</v>
      </c>
      <c r="I37" s="146"/>
      <c r="J37" s="148"/>
      <c r="K37" s="147"/>
      <c r="L37" s="150"/>
      <c r="M37" s="225">
        <f t="shared" si="6"/>
        <v>0</v>
      </c>
      <c r="N37" s="214"/>
      <c r="O37" s="214"/>
      <c r="P37" s="214"/>
      <c r="Q37" s="214"/>
      <c r="R37" s="214"/>
      <c r="S37" s="215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</row>
    <row r="38" spans="2:37" s="208" customFormat="1" x14ac:dyDescent="0.25">
      <c r="B38" s="156" t="s">
        <v>13</v>
      </c>
      <c r="C38" s="157"/>
      <c r="D38" s="158" t="s">
        <v>36</v>
      </c>
      <c r="E38" s="159"/>
      <c r="F38" s="147"/>
      <c r="G38" s="223">
        <f t="shared" si="0"/>
        <v>0</v>
      </c>
      <c r="H38" s="224" t="str">
        <f t="shared" si="5"/>
        <v>Presupuesto cuadrado columna 'H' y'M'</v>
      </c>
      <c r="I38" s="146"/>
      <c r="J38" s="148"/>
      <c r="K38" s="147"/>
      <c r="L38" s="150"/>
      <c r="M38" s="225">
        <f t="shared" si="6"/>
        <v>0</v>
      </c>
      <c r="N38" s="214"/>
      <c r="O38" s="214"/>
      <c r="P38" s="214"/>
      <c r="Q38" s="214"/>
      <c r="R38" s="214"/>
      <c r="S38" s="215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</row>
    <row r="39" spans="2:37" s="208" customFormat="1" x14ac:dyDescent="0.25">
      <c r="B39" s="156" t="s">
        <v>13</v>
      </c>
      <c r="C39" s="157"/>
      <c r="D39" s="158" t="s">
        <v>36</v>
      </c>
      <c r="E39" s="159"/>
      <c r="F39" s="147"/>
      <c r="G39" s="223">
        <f t="shared" si="0"/>
        <v>0</v>
      </c>
      <c r="H39" s="224" t="str">
        <f t="shared" si="5"/>
        <v>Presupuesto cuadrado columna 'H' y'M'</v>
      </c>
      <c r="I39" s="146"/>
      <c r="J39" s="148"/>
      <c r="K39" s="147"/>
      <c r="L39" s="150"/>
      <c r="M39" s="225">
        <f t="shared" si="6"/>
        <v>0</v>
      </c>
      <c r="N39" s="214"/>
      <c r="O39" s="214"/>
      <c r="P39" s="214"/>
      <c r="Q39" s="214"/>
      <c r="R39" s="214"/>
      <c r="S39" s="215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</row>
    <row r="40" spans="2:37" s="208" customFormat="1" x14ac:dyDescent="0.25">
      <c r="B40" s="156" t="s">
        <v>13</v>
      </c>
      <c r="C40" s="157"/>
      <c r="D40" s="158" t="s">
        <v>36</v>
      </c>
      <c r="E40" s="159"/>
      <c r="F40" s="147"/>
      <c r="G40" s="223">
        <f t="shared" si="0"/>
        <v>0</v>
      </c>
      <c r="H40" s="224" t="str">
        <f t="shared" si="5"/>
        <v>Presupuesto cuadrado columna 'H' y'M'</v>
      </c>
      <c r="I40" s="146"/>
      <c r="J40" s="148"/>
      <c r="K40" s="147"/>
      <c r="L40" s="150"/>
      <c r="M40" s="225">
        <f t="shared" si="6"/>
        <v>0</v>
      </c>
      <c r="N40" s="214"/>
      <c r="O40" s="214"/>
      <c r="P40" s="214"/>
      <c r="Q40" s="214"/>
      <c r="R40" s="214"/>
      <c r="S40" s="215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</row>
    <row r="41" spans="2:37" s="208" customFormat="1" x14ac:dyDescent="0.25">
      <c r="B41" s="156" t="s">
        <v>13</v>
      </c>
      <c r="C41" s="157"/>
      <c r="D41" s="158" t="s">
        <v>36</v>
      </c>
      <c r="E41" s="159"/>
      <c r="F41" s="147"/>
      <c r="G41" s="223">
        <f t="shared" si="0"/>
        <v>0</v>
      </c>
      <c r="H41" s="224" t="str">
        <f t="shared" si="5"/>
        <v>Presupuesto cuadrado columna 'H' y'M'</v>
      </c>
      <c r="I41" s="146"/>
      <c r="J41" s="148"/>
      <c r="K41" s="147"/>
      <c r="L41" s="150"/>
      <c r="M41" s="225">
        <f t="shared" si="6"/>
        <v>0</v>
      </c>
      <c r="N41" s="214"/>
      <c r="O41" s="214"/>
      <c r="P41" s="214"/>
      <c r="Q41" s="214"/>
      <c r="R41" s="214"/>
      <c r="S41" s="215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</row>
    <row r="42" spans="2:37" s="208" customFormat="1" x14ac:dyDescent="0.25">
      <c r="B42" s="156" t="s">
        <v>13</v>
      </c>
      <c r="C42" s="157"/>
      <c r="D42" s="158" t="s">
        <v>36</v>
      </c>
      <c r="E42" s="159"/>
      <c r="F42" s="147"/>
      <c r="G42" s="223">
        <f t="shared" si="0"/>
        <v>0</v>
      </c>
      <c r="H42" s="224" t="str">
        <f t="shared" si="5"/>
        <v>Presupuesto cuadrado columna 'H' y'M'</v>
      </c>
      <c r="I42" s="146"/>
      <c r="J42" s="148"/>
      <c r="K42" s="147"/>
      <c r="L42" s="150"/>
      <c r="M42" s="225">
        <f t="shared" si="6"/>
        <v>0</v>
      </c>
      <c r="N42" s="214"/>
      <c r="O42" s="214"/>
      <c r="P42" s="214"/>
      <c r="Q42" s="214"/>
      <c r="R42" s="214"/>
      <c r="S42" s="215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</row>
    <row r="43" spans="2:37" s="208" customFormat="1" ht="19.5" thickBot="1" x14ac:dyDescent="0.3">
      <c r="B43" s="156" t="s">
        <v>13</v>
      </c>
      <c r="C43" s="157"/>
      <c r="D43" s="158" t="s">
        <v>36</v>
      </c>
      <c r="E43" s="159"/>
      <c r="F43" s="147"/>
      <c r="G43" s="223">
        <f t="shared" si="0"/>
        <v>0</v>
      </c>
      <c r="H43" s="224" t="str">
        <f t="shared" si="5"/>
        <v>Presupuesto cuadrado columna 'H' y'M'</v>
      </c>
      <c r="I43" s="146"/>
      <c r="J43" s="148"/>
      <c r="K43" s="147"/>
      <c r="L43" s="150"/>
      <c r="M43" s="225">
        <f t="shared" si="6"/>
        <v>0</v>
      </c>
      <c r="N43" s="214"/>
      <c r="O43" s="214"/>
      <c r="P43" s="214"/>
      <c r="Q43" s="214"/>
      <c r="R43" s="214"/>
      <c r="S43" s="215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</row>
    <row r="44" spans="2:37" s="210" customFormat="1" ht="20.25" thickBot="1" x14ac:dyDescent="0.35">
      <c r="B44" s="111" t="s">
        <v>136</v>
      </c>
      <c r="C44" s="145" t="s">
        <v>144</v>
      </c>
      <c r="D44" s="166" t="s">
        <v>38</v>
      </c>
      <c r="E44" s="82" t="s">
        <v>40</v>
      </c>
      <c r="F44" s="84" t="s">
        <v>39</v>
      </c>
      <c r="G44" s="149" t="s">
        <v>41</v>
      </c>
      <c r="H44" s="145" t="s">
        <v>146</v>
      </c>
      <c r="I44" s="83" t="s">
        <v>29</v>
      </c>
      <c r="J44" s="84" t="s">
        <v>30</v>
      </c>
      <c r="K44" s="84" t="s">
        <v>31</v>
      </c>
      <c r="L44" s="149" t="s">
        <v>32</v>
      </c>
      <c r="M44" s="174" t="s">
        <v>147</v>
      </c>
      <c r="N44" s="151" t="str">
        <f>+"Total"&amp;" "&amp;B45</f>
        <v>Total Gastos de Proyecto - Otros Gastos</v>
      </c>
      <c r="S44" s="222"/>
    </row>
    <row r="45" spans="2:37" s="208" customFormat="1" ht="19.5" thickBot="1" x14ac:dyDescent="0.3">
      <c r="B45" s="156" t="s">
        <v>117</v>
      </c>
      <c r="C45" s="157"/>
      <c r="D45" s="158" t="s">
        <v>36</v>
      </c>
      <c r="E45" s="159"/>
      <c r="F45" s="147"/>
      <c r="G45" s="223">
        <f t="shared" si="0"/>
        <v>0</v>
      </c>
      <c r="H45" s="224" t="str">
        <f t="shared" ref="H45:H54" si="7">+IF(F45*E45=SUM(I45:L45),"Presupuesto cuadrado columna 'H' y'M'","Por favor revisar, presupuesto descuadrado columna 'H' y'M'")</f>
        <v>Presupuesto cuadrado columna 'H' y'M'</v>
      </c>
      <c r="I45" s="146"/>
      <c r="J45" s="148"/>
      <c r="K45" s="147"/>
      <c r="L45" s="150"/>
      <c r="M45" s="225">
        <f t="shared" si="6"/>
        <v>0</v>
      </c>
      <c r="N45" s="119">
        <f>+SUMIFS($G$12:$G$96,$B$12:$B$96,B45)</f>
        <v>0</v>
      </c>
      <c r="O45" s="214"/>
      <c r="P45" s="214"/>
      <c r="Q45" s="214"/>
      <c r="R45" s="214"/>
      <c r="S45" s="215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</row>
    <row r="46" spans="2:37" s="208" customFormat="1" x14ac:dyDescent="0.25">
      <c r="B46" s="156" t="s">
        <v>117</v>
      </c>
      <c r="C46" s="157"/>
      <c r="D46" s="158" t="s">
        <v>36</v>
      </c>
      <c r="E46" s="159"/>
      <c r="F46" s="147"/>
      <c r="G46" s="223">
        <f t="shared" si="0"/>
        <v>0</v>
      </c>
      <c r="H46" s="224" t="str">
        <f t="shared" si="7"/>
        <v>Presupuesto cuadrado columna 'H' y'M'</v>
      </c>
      <c r="I46" s="146"/>
      <c r="J46" s="148"/>
      <c r="K46" s="147"/>
      <c r="L46" s="150"/>
      <c r="M46" s="225">
        <f t="shared" si="6"/>
        <v>0</v>
      </c>
      <c r="N46" s="214"/>
      <c r="O46" s="214"/>
      <c r="P46" s="214"/>
      <c r="Q46" s="214"/>
      <c r="R46" s="214"/>
      <c r="S46" s="215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</row>
    <row r="47" spans="2:37" s="208" customFormat="1" x14ac:dyDescent="0.25">
      <c r="B47" s="156" t="s">
        <v>117</v>
      </c>
      <c r="C47" s="157"/>
      <c r="D47" s="158" t="s">
        <v>36</v>
      </c>
      <c r="E47" s="159"/>
      <c r="F47" s="147"/>
      <c r="G47" s="223">
        <f t="shared" si="0"/>
        <v>0</v>
      </c>
      <c r="H47" s="224" t="str">
        <f t="shared" si="7"/>
        <v>Presupuesto cuadrado columna 'H' y'M'</v>
      </c>
      <c r="I47" s="146"/>
      <c r="J47" s="148"/>
      <c r="K47" s="147"/>
      <c r="L47" s="150"/>
      <c r="M47" s="225">
        <f t="shared" si="6"/>
        <v>0</v>
      </c>
      <c r="N47" s="214"/>
      <c r="O47" s="214"/>
      <c r="P47" s="214"/>
      <c r="Q47" s="214"/>
      <c r="R47" s="214"/>
      <c r="S47" s="215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</row>
    <row r="48" spans="2:37" s="208" customFormat="1" x14ac:dyDescent="0.25">
      <c r="B48" s="156" t="s">
        <v>117</v>
      </c>
      <c r="C48" s="157"/>
      <c r="D48" s="158" t="s">
        <v>36</v>
      </c>
      <c r="E48" s="159"/>
      <c r="F48" s="147"/>
      <c r="G48" s="223">
        <f t="shared" si="0"/>
        <v>0</v>
      </c>
      <c r="H48" s="224" t="str">
        <f t="shared" si="7"/>
        <v>Presupuesto cuadrado columna 'H' y'M'</v>
      </c>
      <c r="I48" s="146"/>
      <c r="J48" s="148"/>
      <c r="K48" s="147"/>
      <c r="L48" s="150"/>
      <c r="M48" s="225">
        <f t="shared" si="6"/>
        <v>0</v>
      </c>
      <c r="N48" s="214"/>
      <c r="O48" s="214"/>
      <c r="P48" s="214"/>
      <c r="Q48" s="214"/>
      <c r="R48" s="214"/>
      <c r="S48" s="215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</row>
    <row r="49" spans="2:37" s="208" customFormat="1" x14ac:dyDescent="0.25">
      <c r="B49" s="156" t="s">
        <v>117</v>
      </c>
      <c r="C49" s="157"/>
      <c r="D49" s="158" t="s">
        <v>36</v>
      </c>
      <c r="E49" s="159"/>
      <c r="F49" s="147"/>
      <c r="G49" s="223">
        <f t="shared" si="0"/>
        <v>0</v>
      </c>
      <c r="H49" s="224" t="str">
        <f t="shared" si="7"/>
        <v>Presupuesto cuadrado columna 'H' y'M'</v>
      </c>
      <c r="I49" s="146"/>
      <c r="J49" s="148"/>
      <c r="K49" s="147"/>
      <c r="L49" s="150"/>
      <c r="M49" s="225">
        <f t="shared" si="6"/>
        <v>0</v>
      </c>
      <c r="N49" s="214"/>
      <c r="O49" s="214"/>
      <c r="P49" s="214"/>
      <c r="Q49" s="214"/>
      <c r="R49" s="214"/>
      <c r="S49" s="215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</row>
    <row r="50" spans="2:37" s="208" customFormat="1" x14ac:dyDescent="0.25">
      <c r="B50" s="156" t="s">
        <v>117</v>
      </c>
      <c r="C50" s="157"/>
      <c r="D50" s="158" t="s">
        <v>36</v>
      </c>
      <c r="E50" s="159"/>
      <c r="F50" s="147"/>
      <c r="G50" s="223">
        <f t="shared" si="0"/>
        <v>0</v>
      </c>
      <c r="H50" s="224" t="str">
        <f t="shared" si="7"/>
        <v>Presupuesto cuadrado columna 'H' y'M'</v>
      </c>
      <c r="I50" s="146"/>
      <c r="J50" s="148"/>
      <c r="K50" s="147"/>
      <c r="L50" s="150"/>
      <c r="M50" s="225">
        <f t="shared" si="6"/>
        <v>0</v>
      </c>
      <c r="N50" s="214"/>
      <c r="O50" s="214"/>
      <c r="P50" s="214"/>
      <c r="Q50" s="214"/>
      <c r="R50" s="214"/>
      <c r="S50" s="215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</row>
    <row r="51" spans="2:37" s="208" customFormat="1" x14ac:dyDescent="0.25">
      <c r="B51" s="156" t="s">
        <v>117</v>
      </c>
      <c r="C51" s="157"/>
      <c r="D51" s="158" t="s">
        <v>36</v>
      </c>
      <c r="E51" s="159"/>
      <c r="F51" s="147"/>
      <c r="G51" s="223">
        <f t="shared" si="0"/>
        <v>0</v>
      </c>
      <c r="H51" s="224" t="str">
        <f t="shared" si="7"/>
        <v>Presupuesto cuadrado columna 'H' y'M'</v>
      </c>
      <c r="I51" s="146"/>
      <c r="J51" s="148"/>
      <c r="K51" s="147"/>
      <c r="L51" s="150"/>
      <c r="M51" s="225">
        <f t="shared" si="6"/>
        <v>0</v>
      </c>
      <c r="N51" s="214"/>
      <c r="O51" s="214"/>
      <c r="P51" s="214"/>
      <c r="Q51" s="214"/>
      <c r="R51" s="214"/>
      <c r="S51" s="215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</row>
    <row r="52" spans="2:37" s="208" customFormat="1" x14ac:dyDescent="0.25">
      <c r="B52" s="156" t="s">
        <v>117</v>
      </c>
      <c r="C52" s="157"/>
      <c r="D52" s="158" t="s">
        <v>36</v>
      </c>
      <c r="E52" s="159"/>
      <c r="F52" s="147"/>
      <c r="G52" s="223">
        <f t="shared" si="0"/>
        <v>0</v>
      </c>
      <c r="H52" s="224" t="str">
        <f t="shared" si="7"/>
        <v>Presupuesto cuadrado columna 'H' y'M'</v>
      </c>
      <c r="I52" s="146"/>
      <c r="J52" s="148"/>
      <c r="K52" s="147"/>
      <c r="L52" s="150"/>
      <c r="M52" s="225">
        <f t="shared" si="6"/>
        <v>0</v>
      </c>
      <c r="N52" s="214"/>
      <c r="O52" s="214"/>
      <c r="P52" s="214"/>
      <c r="Q52" s="214"/>
      <c r="R52" s="214"/>
      <c r="S52" s="215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</row>
    <row r="53" spans="2:37" s="208" customFormat="1" x14ac:dyDescent="0.25">
      <c r="B53" s="156" t="s">
        <v>117</v>
      </c>
      <c r="C53" s="157"/>
      <c r="D53" s="158" t="s">
        <v>36</v>
      </c>
      <c r="E53" s="159"/>
      <c r="F53" s="147"/>
      <c r="G53" s="223">
        <f t="shared" si="0"/>
        <v>0</v>
      </c>
      <c r="H53" s="224" t="str">
        <f t="shared" si="7"/>
        <v>Presupuesto cuadrado columna 'H' y'M'</v>
      </c>
      <c r="I53" s="146"/>
      <c r="J53" s="148"/>
      <c r="K53" s="147"/>
      <c r="L53" s="150"/>
      <c r="M53" s="225">
        <f t="shared" si="6"/>
        <v>0</v>
      </c>
      <c r="N53" s="214"/>
      <c r="O53" s="214"/>
      <c r="P53" s="214"/>
      <c r="Q53" s="214"/>
      <c r="R53" s="214"/>
      <c r="S53" s="215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</row>
    <row r="54" spans="2:37" s="208" customFormat="1" ht="19.5" thickBot="1" x14ac:dyDescent="0.3">
      <c r="B54" s="156" t="s">
        <v>117</v>
      </c>
      <c r="C54" s="157"/>
      <c r="D54" s="158" t="s">
        <v>36</v>
      </c>
      <c r="E54" s="159"/>
      <c r="F54" s="147"/>
      <c r="G54" s="223">
        <f t="shared" si="0"/>
        <v>0</v>
      </c>
      <c r="H54" s="224" t="str">
        <f t="shared" si="7"/>
        <v>Presupuesto cuadrado columna 'H' y'M'</v>
      </c>
      <c r="I54" s="146"/>
      <c r="J54" s="148"/>
      <c r="K54" s="147"/>
      <c r="L54" s="150"/>
      <c r="M54" s="225">
        <f t="shared" si="6"/>
        <v>0</v>
      </c>
      <c r="N54" s="214"/>
      <c r="O54" s="214"/>
      <c r="P54" s="214"/>
      <c r="Q54" s="214"/>
      <c r="R54" s="214"/>
      <c r="S54" s="215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</row>
    <row r="55" spans="2:37" s="210" customFormat="1" ht="20.25" thickBot="1" x14ac:dyDescent="0.35">
      <c r="B55" s="81" t="s">
        <v>130</v>
      </c>
      <c r="C55" s="145" t="s">
        <v>144</v>
      </c>
      <c r="D55" s="166" t="s">
        <v>38</v>
      </c>
      <c r="E55" s="82" t="s">
        <v>40</v>
      </c>
      <c r="F55" s="84" t="s">
        <v>39</v>
      </c>
      <c r="G55" s="149" t="s">
        <v>41</v>
      </c>
      <c r="H55" s="145" t="s">
        <v>146</v>
      </c>
      <c r="I55" s="83" t="s">
        <v>29</v>
      </c>
      <c r="J55" s="84" t="s">
        <v>30</v>
      </c>
      <c r="K55" s="84" t="s">
        <v>31</v>
      </c>
      <c r="L55" s="149" t="s">
        <v>32</v>
      </c>
      <c r="M55" s="174" t="s">
        <v>147</v>
      </c>
      <c r="N55" s="151" t="str">
        <f>+"Total"&amp;" "&amp;B56</f>
        <v>Total Servicios de Laboratorio</v>
      </c>
      <c r="S55" s="222"/>
    </row>
    <row r="56" spans="2:37" s="208" customFormat="1" ht="19.5" thickBot="1" x14ac:dyDescent="0.3">
      <c r="B56" s="156" t="s">
        <v>10</v>
      </c>
      <c r="C56" s="157"/>
      <c r="D56" s="158" t="s">
        <v>36</v>
      </c>
      <c r="E56" s="159">
        <v>1</v>
      </c>
      <c r="F56" s="147"/>
      <c r="G56" s="223">
        <f t="shared" si="0"/>
        <v>0</v>
      </c>
      <c r="H56" s="224" t="str">
        <f t="shared" ref="H56:H75" si="8">+IF(F56*E56=SUM(I56:L56),"Presupuesto cuadrado columna 'H' y'M'","Por favor revisar, presupuesto descuadrado columna 'H' y'M'")</f>
        <v>Presupuesto cuadrado columna 'H' y'M'</v>
      </c>
      <c r="I56" s="146"/>
      <c r="J56" s="148"/>
      <c r="K56" s="147"/>
      <c r="L56" s="150"/>
      <c r="M56" s="225">
        <f t="shared" si="6"/>
        <v>0</v>
      </c>
      <c r="N56" s="119">
        <f>+SUMIFS($G$12:$G$96,$B$12:$B$96,B56)</f>
        <v>0</v>
      </c>
      <c r="O56" s="214"/>
      <c r="P56" s="214"/>
      <c r="Q56" s="214"/>
      <c r="R56" s="214"/>
      <c r="S56" s="215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</row>
    <row r="57" spans="2:37" s="208" customFormat="1" x14ac:dyDescent="0.25">
      <c r="B57" s="156" t="s">
        <v>10</v>
      </c>
      <c r="C57" s="157"/>
      <c r="D57" s="158" t="s">
        <v>36</v>
      </c>
      <c r="E57" s="159">
        <v>1</v>
      </c>
      <c r="F57" s="147"/>
      <c r="G57" s="223">
        <f t="shared" si="0"/>
        <v>0</v>
      </c>
      <c r="H57" s="224" t="str">
        <f t="shared" si="8"/>
        <v>Presupuesto cuadrado columna 'H' y'M'</v>
      </c>
      <c r="I57" s="146"/>
      <c r="J57" s="148"/>
      <c r="K57" s="147"/>
      <c r="L57" s="150"/>
      <c r="M57" s="225">
        <f t="shared" si="6"/>
        <v>0</v>
      </c>
      <c r="N57" s="214"/>
      <c r="O57" s="214"/>
      <c r="P57" s="214"/>
      <c r="Q57" s="214"/>
      <c r="R57" s="214"/>
      <c r="S57" s="215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</row>
    <row r="58" spans="2:37" s="208" customFormat="1" x14ac:dyDescent="0.25">
      <c r="B58" s="156" t="s">
        <v>10</v>
      </c>
      <c r="C58" s="157"/>
      <c r="D58" s="158" t="s">
        <v>36</v>
      </c>
      <c r="E58" s="159">
        <v>1</v>
      </c>
      <c r="F58" s="147"/>
      <c r="G58" s="223">
        <f t="shared" si="0"/>
        <v>0</v>
      </c>
      <c r="H58" s="224" t="str">
        <f t="shared" si="8"/>
        <v>Presupuesto cuadrado columna 'H' y'M'</v>
      </c>
      <c r="I58" s="146"/>
      <c r="J58" s="148"/>
      <c r="K58" s="147"/>
      <c r="L58" s="150"/>
      <c r="M58" s="225">
        <f t="shared" si="6"/>
        <v>0</v>
      </c>
      <c r="N58" s="214"/>
      <c r="O58" s="214"/>
      <c r="P58" s="214"/>
      <c r="Q58" s="214"/>
      <c r="R58" s="214"/>
      <c r="S58" s="215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</row>
    <row r="59" spans="2:37" s="208" customFormat="1" x14ac:dyDescent="0.25">
      <c r="B59" s="156" t="s">
        <v>10</v>
      </c>
      <c r="C59" s="157"/>
      <c r="D59" s="158" t="s">
        <v>36</v>
      </c>
      <c r="E59" s="159">
        <v>1</v>
      </c>
      <c r="F59" s="147"/>
      <c r="G59" s="223">
        <f t="shared" si="0"/>
        <v>0</v>
      </c>
      <c r="H59" s="224" t="str">
        <f t="shared" si="8"/>
        <v>Presupuesto cuadrado columna 'H' y'M'</v>
      </c>
      <c r="I59" s="146"/>
      <c r="J59" s="148"/>
      <c r="K59" s="147"/>
      <c r="L59" s="150"/>
      <c r="M59" s="225">
        <f t="shared" si="6"/>
        <v>0</v>
      </c>
      <c r="N59" s="214"/>
      <c r="O59" s="214"/>
      <c r="P59" s="214"/>
      <c r="Q59" s="214"/>
      <c r="R59" s="214"/>
      <c r="S59" s="215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</row>
    <row r="60" spans="2:37" s="208" customFormat="1" x14ac:dyDescent="0.25">
      <c r="B60" s="156" t="s">
        <v>10</v>
      </c>
      <c r="C60" s="157"/>
      <c r="D60" s="158" t="s">
        <v>36</v>
      </c>
      <c r="E60" s="159">
        <v>1</v>
      </c>
      <c r="F60" s="147"/>
      <c r="G60" s="223">
        <f t="shared" si="0"/>
        <v>0</v>
      </c>
      <c r="H60" s="224" t="str">
        <f t="shared" si="8"/>
        <v>Presupuesto cuadrado columna 'H' y'M'</v>
      </c>
      <c r="I60" s="146"/>
      <c r="J60" s="148"/>
      <c r="K60" s="147"/>
      <c r="L60" s="150"/>
      <c r="M60" s="225">
        <f t="shared" si="6"/>
        <v>0</v>
      </c>
      <c r="N60" s="214"/>
      <c r="O60" s="214"/>
      <c r="P60" s="214"/>
      <c r="Q60" s="214"/>
      <c r="R60" s="214"/>
      <c r="S60" s="215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</row>
    <row r="61" spans="2:37" s="208" customFormat="1" x14ac:dyDescent="0.25">
      <c r="B61" s="156" t="s">
        <v>10</v>
      </c>
      <c r="C61" s="157"/>
      <c r="D61" s="158" t="s">
        <v>36</v>
      </c>
      <c r="E61" s="159">
        <v>1</v>
      </c>
      <c r="F61" s="147"/>
      <c r="G61" s="223">
        <f t="shared" si="0"/>
        <v>0</v>
      </c>
      <c r="H61" s="224" t="str">
        <f t="shared" si="8"/>
        <v>Presupuesto cuadrado columna 'H' y'M'</v>
      </c>
      <c r="I61" s="146"/>
      <c r="J61" s="148"/>
      <c r="K61" s="147"/>
      <c r="L61" s="150"/>
      <c r="M61" s="225">
        <f t="shared" si="6"/>
        <v>0</v>
      </c>
      <c r="N61" s="214"/>
      <c r="O61" s="214"/>
      <c r="P61" s="214"/>
      <c r="Q61" s="214"/>
      <c r="R61" s="214"/>
      <c r="S61" s="215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</row>
    <row r="62" spans="2:37" s="208" customFormat="1" x14ac:dyDescent="0.25">
      <c r="B62" s="156" t="s">
        <v>10</v>
      </c>
      <c r="C62" s="157"/>
      <c r="D62" s="158" t="s">
        <v>36</v>
      </c>
      <c r="E62" s="159">
        <v>1</v>
      </c>
      <c r="F62" s="147"/>
      <c r="G62" s="223">
        <f t="shared" si="0"/>
        <v>0</v>
      </c>
      <c r="H62" s="224" t="str">
        <f t="shared" si="8"/>
        <v>Presupuesto cuadrado columna 'H' y'M'</v>
      </c>
      <c r="I62" s="146"/>
      <c r="J62" s="148"/>
      <c r="K62" s="147"/>
      <c r="L62" s="150"/>
      <c r="M62" s="225">
        <f t="shared" si="6"/>
        <v>0</v>
      </c>
      <c r="N62" s="214"/>
      <c r="O62" s="214"/>
      <c r="P62" s="214"/>
      <c r="Q62" s="214"/>
      <c r="R62" s="214"/>
      <c r="S62" s="215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</row>
    <row r="63" spans="2:37" s="208" customFormat="1" x14ac:dyDescent="0.25">
      <c r="B63" s="156" t="s">
        <v>10</v>
      </c>
      <c r="C63" s="157"/>
      <c r="D63" s="158" t="s">
        <v>36</v>
      </c>
      <c r="E63" s="159">
        <v>1</v>
      </c>
      <c r="F63" s="147"/>
      <c r="G63" s="223">
        <f t="shared" si="0"/>
        <v>0</v>
      </c>
      <c r="H63" s="224" t="str">
        <f t="shared" si="8"/>
        <v>Presupuesto cuadrado columna 'H' y'M'</v>
      </c>
      <c r="I63" s="146"/>
      <c r="J63" s="148"/>
      <c r="K63" s="147"/>
      <c r="L63" s="150"/>
      <c r="M63" s="225">
        <f t="shared" si="6"/>
        <v>0</v>
      </c>
      <c r="N63" s="214"/>
      <c r="O63" s="214"/>
      <c r="P63" s="214"/>
      <c r="Q63" s="214"/>
      <c r="R63" s="214"/>
      <c r="S63" s="215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</row>
    <row r="64" spans="2:37" s="208" customFormat="1" x14ac:dyDescent="0.25">
      <c r="B64" s="156" t="s">
        <v>10</v>
      </c>
      <c r="C64" s="157"/>
      <c r="D64" s="158" t="s">
        <v>36</v>
      </c>
      <c r="E64" s="159">
        <v>1</v>
      </c>
      <c r="F64" s="147"/>
      <c r="G64" s="223">
        <f t="shared" si="0"/>
        <v>0</v>
      </c>
      <c r="H64" s="224" t="str">
        <f t="shared" si="8"/>
        <v>Presupuesto cuadrado columna 'H' y'M'</v>
      </c>
      <c r="I64" s="146"/>
      <c r="J64" s="148"/>
      <c r="K64" s="147"/>
      <c r="L64" s="150"/>
      <c r="M64" s="225">
        <f t="shared" si="6"/>
        <v>0</v>
      </c>
      <c r="N64" s="214"/>
      <c r="O64" s="214"/>
      <c r="P64" s="214"/>
      <c r="Q64" s="214"/>
      <c r="R64" s="214"/>
      <c r="S64" s="215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</row>
    <row r="65" spans="2:37" s="208" customFormat="1" x14ac:dyDescent="0.25">
      <c r="B65" s="156" t="s">
        <v>10</v>
      </c>
      <c r="C65" s="157"/>
      <c r="D65" s="158" t="s">
        <v>36</v>
      </c>
      <c r="E65" s="159">
        <v>1</v>
      </c>
      <c r="F65" s="147"/>
      <c r="G65" s="223">
        <f t="shared" si="0"/>
        <v>0</v>
      </c>
      <c r="H65" s="224" t="str">
        <f t="shared" si="8"/>
        <v>Presupuesto cuadrado columna 'H' y'M'</v>
      </c>
      <c r="I65" s="146"/>
      <c r="J65" s="148"/>
      <c r="K65" s="147"/>
      <c r="L65" s="150"/>
      <c r="M65" s="225">
        <f t="shared" si="6"/>
        <v>0</v>
      </c>
      <c r="N65" s="214"/>
      <c r="O65" s="214"/>
      <c r="P65" s="214"/>
      <c r="Q65" s="214"/>
      <c r="R65" s="214"/>
      <c r="S65" s="215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</row>
    <row r="66" spans="2:37" s="208" customFormat="1" x14ac:dyDescent="0.25">
      <c r="B66" s="156" t="s">
        <v>10</v>
      </c>
      <c r="C66" s="157"/>
      <c r="D66" s="158" t="s">
        <v>36</v>
      </c>
      <c r="E66" s="159">
        <v>1</v>
      </c>
      <c r="F66" s="147"/>
      <c r="G66" s="223">
        <f t="shared" si="0"/>
        <v>0</v>
      </c>
      <c r="H66" s="224" t="str">
        <f t="shared" si="8"/>
        <v>Presupuesto cuadrado columna 'H' y'M'</v>
      </c>
      <c r="I66" s="146"/>
      <c r="J66" s="148"/>
      <c r="K66" s="147"/>
      <c r="L66" s="150"/>
      <c r="M66" s="225">
        <f t="shared" si="6"/>
        <v>0</v>
      </c>
      <c r="N66" s="214"/>
      <c r="O66" s="214"/>
      <c r="P66" s="214"/>
      <c r="Q66" s="214"/>
      <c r="R66" s="214"/>
      <c r="S66" s="215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</row>
    <row r="67" spans="2:37" s="208" customFormat="1" x14ac:dyDescent="0.25">
      <c r="B67" s="156" t="s">
        <v>10</v>
      </c>
      <c r="C67" s="157"/>
      <c r="D67" s="158" t="s">
        <v>36</v>
      </c>
      <c r="E67" s="159">
        <v>1</v>
      </c>
      <c r="F67" s="147"/>
      <c r="G67" s="223">
        <f t="shared" si="0"/>
        <v>0</v>
      </c>
      <c r="H67" s="224" t="str">
        <f t="shared" si="8"/>
        <v>Presupuesto cuadrado columna 'H' y'M'</v>
      </c>
      <c r="I67" s="146"/>
      <c r="J67" s="148"/>
      <c r="K67" s="147"/>
      <c r="L67" s="150"/>
      <c r="M67" s="225">
        <f t="shared" si="6"/>
        <v>0</v>
      </c>
      <c r="N67" s="214"/>
      <c r="O67" s="214"/>
      <c r="P67" s="214"/>
      <c r="Q67" s="214"/>
      <c r="R67" s="214"/>
      <c r="S67" s="215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</row>
    <row r="68" spans="2:37" s="208" customFormat="1" x14ac:dyDescent="0.25">
      <c r="B68" s="156" t="s">
        <v>10</v>
      </c>
      <c r="C68" s="157"/>
      <c r="D68" s="158" t="s">
        <v>36</v>
      </c>
      <c r="E68" s="159">
        <v>1</v>
      </c>
      <c r="F68" s="147"/>
      <c r="G68" s="223">
        <f t="shared" si="0"/>
        <v>0</v>
      </c>
      <c r="H68" s="224" t="str">
        <f t="shared" si="8"/>
        <v>Presupuesto cuadrado columna 'H' y'M'</v>
      </c>
      <c r="I68" s="146"/>
      <c r="J68" s="148"/>
      <c r="K68" s="147"/>
      <c r="L68" s="150"/>
      <c r="M68" s="225">
        <f t="shared" si="6"/>
        <v>0</v>
      </c>
      <c r="N68" s="214"/>
      <c r="O68" s="214"/>
      <c r="P68" s="214"/>
      <c r="Q68" s="214"/>
      <c r="R68" s="214"/>
      <c r="S68" s="215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</row>
    <row r="69" spans="2:37" s="208" customFormat="1" x14ac:dyDescent="0.25">
      <c r="B69" s="156" t="s">
        <v>10</v>
      </c>
      <c r="C69" s="157"/>
      <c r="D69" s="158" t="s">
        <v>36</v>
      </c>
      <c r="E69" s="159">
        <v>1</v>
      </c>
      <c r="F69" s="147"/>
      <c r="G69" s="223">
        <f t="shared" si="0"/>
        <v>0</v>
      </c>
      <c r="H69" s="224" t="str">
        <f t="shared" si="8"/>
        <v>Presupuesto cuadrado columna 'H' y'M'</v>
      </c>
      <c r="I69" s="146"/>
      <c r="J69" s="148"/>
      <c r="K69" s="147"/>
      <c r="L69" s="150"/>
      <c r="M69" s="225">
        <f t="shared" si="6"/>
        <v>0</v>
      </c>
      <c r="N69" s="214"/>
      <c r="O69" s="214"/>
      <c r="P69" s="214"/>
      <c r="Q69" s="214"/>
      <c r="R69" s="214"/>
      <c r="S69" s="215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</row>
    <row r="70" spans="2:37" s="208" customFormat="1" x14ac:dyDescent="0.25">
      <c r="B70" s="156" t="s">
        <v>10</v>
      </c>
      <c r="C70" s="157"/>
      <c r="D70" s="158" t="s">
        <v>36</v>
      </c>
      <c r="E70" s="159">
        <v>1</v>
      </c>
      <c r="F70" s="147"/>
      <c r="G70" s="223">
        <f t="shared" si="0"/>
        <v>0</v>
      </c>
      <c r="H70" s="224" t="str">
        <f t="shared" si="8"/>
        <v>Presupuesto cuadrado columna 'H' y'M'</v>
      </c>
      <c r="I70" s="146"/>
      <c r="J70" s="148"/>
      <c r="K70" s="147"/>
      <c r="L70" s="150"/>
      <c r="M70" s="225">
        <f t="shared" si="6"/>
        <v>0</v>
      </c>
      <c r="N70" s="214"/>
      <c r="O70" s="214"/>
      <c r="P70" s="214"/>
      <c r="Q70" s="214"/>
      <c r="R70" s="214"/>
      <c r="S70" s="215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</row>
    <row r="71" spans="2:37" s="208" customFormat="1" x14ac:dyDescent="0.25">
      <c r="B71" s="156" t="s">
        <v>10</v>
      </c>
      <c r="C71" s="157"/>
      <c r="D71" s="158" t="s">
        <v>36</v>
      </c>
      <c r="E71" s="159">
        <v>1</v>
      </c>
      <c r="F71" s="147"/>
      <c r="G71" s="223">
        <f t="shared" si="0"/>
        <v>0</v>
      </c>
      <c r="H71" s="224" t="str">
        <f t="shared" si="8"/>
        <v>Presupuesto cuadrado columna 'H' y'M'</v>
      </c>
      <c r="I71" s="146"/>
      <c r="J71" s="148"/>
      <c r="K71" s="147"/>
      <c r="L71" s="150"/>
      <c r="M71" s="225">
        <f t="shared" si="6"/>
        <v>0</v>
      </c>
      <c r="N71" s="214"/>
      <c r="O71" s="214"/>
      <c r="P71" s="214"/>
      <c r="Q71" s="214"/>
      <c r="R71" s="214"/>
      <c r="S71" s="215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</row>
    <row r="72" spans="2:37" s="208" customFormat="1" x14ac:dyDescent="0.25">
      <c r="B72" s="156" t="s">
        <v>10</v>
      </c>
      <c r="C72" s="157"/>
      <c r="D72" s="158" t="s">
        <v>36</v>
      </c>
      <c r="E72" s="159">
        <v>1</v>
      </c>
      <c r="F72" s="147"/>
      <c r="G72" s="223">
        <f t="shared" si="0"/>
        <v>0</v>
      </c>
      <c r="H72" s="224" t="str">
        <f t="shared" si="8"/>
        <v>Presupuesto cuadrado columna 'H' y'M'</v>
      </c>
      <c r="I72" s="146"/>
      <c r="J72" s="148"/>
      <c r="K72" s="147"/>
      <c r="L72" s="150"/>
      <c r="M72" s="225">
        <f t="shared" si="6"/>
        <v>0</v>
      </c>
      <c r="N72" s="214"/>
      <c r="O72" s="214"/>
      <c r="P72" s="214"/>
      <c r="Q72" s="214"/>
      <c r="R72" s="214"/>
      <c r="S72" s="215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</row>
    <row r="73" spans="2:37" s="208" customFormat="1" x14ac:dyDescent="0.25">
      <c r="B73" s="156" t="s">
        <v>10</v>
      </c>
      <c r="C73" s="157"/>
      <c r="D73" s="158" t="s">
        <v>36</v>
      </c>
      <c r="E73" s="159">
        <v>1</v>
      </c>
      <c r="F73" s="147"/>
      <c r="G73" s="223">
        <f t="shared" si="0"/>
        <v>0</v>
      </c>
      <c r="H73" s="224" t="str">
        <f t="shared" si="8"/>
        <v>Presupuesto cuadrado columna 'H' y'M'</v>
      </c>
      <c r="I73" s="146"/>
      <c r="J73" s="148"/>
      <c r="K73" s="147"/>
      <c r="L73" s="150"/>
      <c r="M73" s="225">
        <f t="shared" si="6"/>
        <v>0</v>
      </c>
      <c r="N73" s="214"/>
      <c r="O73" s="214"/>
      <c r="P73" s="214"/>
      <c r="Q73" s="214"/>
      <c r="R73" s="214"/>
      <c r="S73" s="215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</row>
    <row r="74" spans="2:37" s="208" customFormat="1" x14ac:dyDescent="0.25">
      <c r="B74" s="156" t="s">
        <v>10</v>
      </c>
      <c r="C74" s="157"/>
      <c r="D74" s="158" t="s">
        <v>36</v>
      </c>
      <c r="E74" s="159">
        <v>1</v>
      </c>
      <c r="F74" s="147"/>
      <c r="G74" s="223">
        <f t="shared" si="0"/>
        <v>0</v>
      </c>
      <c r="H74" s="224" t="str">
        <f t="shared" si="8"/>
        <v>Presupuesto cuadrado columna 'H' y'M'</v>
      </c>
      <c r="I74" s="146"/>
      <c r="J74" s="148"/>
      <c r="K74" s="147"/>
      <c r="L74" s="150"/>
      <c r="M74" s="225">
        <f t="shared" si="6"/>
        <v>0</v>
      </c>
      <c r="N74" s="214"/>
      <c r="O74" s="214"/>
      <c r="P74" s="214"/>
      <c r="Q74" s="214"/>
      <c r="R74" s="214"/>
      <c r="S74" s="215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</row>
    <row r="75" spans="2:37" s="208" customFormat="1" ht="19.5" thickBot="1" x14ac:dyDescent="0.3">
      <c r="B75" s="156" t="s">
        <v>10</v>
      </c>
      <c r="C75" s="157"/>
      <c r="D75" s="158" t="s">
        <v>36</v>
      </c>
      <c r="E75" s="159">
        <v>1</v>
      </c>
      <c r="F75" s="147"/>
      <c r="G75" s="223">
        <f t="shared" si="0"/>
        <v>0</v>
      </c>
      <c r="H75" s="224" t="str">
        <f t="shared" si="8"/>
        <v>Presupuesto cuadrado columna 'H' y'M'</v>
      </c>
      <c r="I75" s="146"/>
      <c r="J75" s="148"/>
      <c r="K75" s="147"/>
      <c r="L75" s="150"/>
      <c r="M75" s="225">
        <f t="shared" si="6"/>
        <v>0</v>
      </c>
      <c r="N75" s="214"/>
      <c r="O75" s="214"/>
      <c r="P75" s="214"/>
      <c r="Q75" s="214"/>
      <c r="R75" s="214"/>
      <c r="S75" s="215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</row>
    <row r="76" spans="2:37" s="210" customFormat="1" ht="20.25" thickBot="1" x14ac:dyDescent="0.35">
      <c r="B76" s="112" t="s">
        <v>132</v>
      </c>
      <c r="C76" s="145" t="s">
        <v>144</v>
      </c>
      <c r="D76" s="166" t="s">
        <v>38</v>
      </c>
      <c r="E76" s="82" t="s">
        <v>40</v>
      </c>
      <c r="F76" s="84" t="s">
        <v>39</v>
      </c>
      <c r="G76" s="149" t="s">
        <v>41</v>
      </c>
      <c r="H76" s="145" t="s">
        <v>146</v>
      </c>
      <c r="I76" s="83" t="s">
        <v>29</v>
      </c>
      <c r="J76" s="84" t="s">
        <v>30</v>
      </c>
      <c r="K76" s="84" t="s">
        <v>31</v>
      </c>
      <c r="L76" s="149" t="s">
        <v>32</v>
      </c>
      <c r="M76" s="174" t="s">
        <v>147</v>
      </c>
      <c r="N76" s="151" t="str">
        <f>+"Total"&amp;" "&amp;B77</f>
        <v>Total Insumos de laboratorio</v>
      </c>
      <c r="S76" s="222"/>
    </row>
    <row r="77" spans="2:37" s="208" customFormat="1" ht="19.5" thickBot="1" x14ac:dyDescent="0.3">
      <c r="B77" s="160" t="s">
        <v>5</v>
      </c>
      <c r="C77" s="157"/>
      <c r="D77" s="161" t="s">
        <v>36</v>
      </c>
      <c r="E77" s="159">
        <v>1</v>
      </c>
      <c r="F77" s="147"/>
      <c r="G77" s="223">
        <f t="shared" si="0"/>
        <v>0</v>
      </c>
      <c r="H77" s="224" t="str">
        <f t="shared" ref="H77:H96" si="9">+IF(F77*E77=SUM(I77:L77),"Presupuesto cuadrado columna 'H' y'M'","Por favor revisar, presupuesto descuadrado columna 'H' y'M'")</f>
        <v>Presupuesto cuadrado columna 'H' y'M'</v>
      </c>
      <c r="I77" s="146"/>
      <c r="J77" s="148"/>
      <c r="K77" s="147"/>
      <c r="L77" s="150"/>
      <c r="M77" s="225">
        <f t="shared" si="6"/>
        <v>0</v>
      </c>
      <c r="N77" s="119">
        <f>+SUMIFS($G$12:$G$96,$B$12:$B$96,B77)</f>
        <v>0</v>
      </c>
      <c r="O77" s="214"/>
      <c r="P77" s="214"/>
      <c r="Q77" s="214"/>
      <c r="R77" s="214"/>
      <c r="S77" s="215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</row>
    <row r="78" spans="2:37" s="208" customFormat="1" x14ac:dyDescent="0.25">
      <c r="B78" s="156" t="s">
        <v>5</v>
      </c>
      <c r="C78" s="157"/>
      <c r="D78" s="158" t="s">
        <v>36</v>
      </c>
      <c r="E78" s="159">
        <v>1</v>
      </c>
      <c r="F78" s="147"/>
      <c r="G78" s="223">
        <f t="shared" si="0"/>
        <v>0</v>
      </c>
      <c r="H78" s="224" t="str">
        <f t="shared" si="9"/>
        <v>Presupuesto cuadrado columna 'H' y'M'</v>
      </c>
      <c r="I78" s="146"/>
      <c r="J78" s="148"/>
      <c r="K78" s="147"/>
      <c r="L78" s="150"/>
      <c r="M78" s="225">
        <f t="shared" si="6"/>
        <v>0</v>
      </c>
      <c r="N78" s="214"/>
      <c r="O78" s="214"/>
      <c r="P78" s="214"/>
      <c r="Q78" s="214"/>
      <c r="R78" s="214"/>
      <c r="S78" s="215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</row>
    <row r="79" spans="2:37" s="208" customFormat="1" x14ac:dyDescent="0.25">
      <c r="B79" s="156" t="s">
        <v>5</v>
      </c>
      <c r="C79" s="157"/>
      <c r="D79" s="158" t="s">
        <v>36</v>
      </c>
      <c r="E79" s="159">
        <v>1</v>
      </c>
      <c r="F79" s="147"/>
      <c r="G79" s="223">
        <f t="shared" ref="G79:G96" si="10">+E79*F79</f>
        <v>0</v>
      </c>
      <c r="H79" s="224" t="str">
        <f t="shared" si="9"/>
        <v>Presupuesto cuadrado columna 'H' y'M'</v>
      </c>
      <c r="I79" s="146"/>
      <c r="J79" s="148"/>
      <c r="K79" s="147"/>
      <c r="L79" s="150"/>
      <c r="M79" s="225">
        <f t="shared" si="6"/>
        <v>0</v>
      </c>
      <c r="N79" s="214"/>
      <c r="O79" s="214"/>
      <c r="P79" s="214"/>
      <c r="Q79" s="214"/>
      <c r="R79" s="214"/>
      <c r="S79" s="215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</row>
    <row r="80" spans="2:37" s="208" customFormat="1" x14ac:dyDescent="0.25">
      <c r="B80" s="156" t="s">
        <v>5</v>
      </c>
      <c r="C80" s="157"/>
      <c r="D80" s="158" t="s">
        <v>36</v>
      </c>
      <c r="E80" s="159">
        <v>1</v>
      </c>
      <c r="F80" s="147"/>
      <c r="G80" s="223">
        <f t="shared" si="10"/>
        <v>0</v>
      </c>
      <c r="H80" s="224" t="str">
        <f t="shared" si="9"/>
        <v>Presupuesto cuadrado columna 'H' y'M'</v>
      </c>
      <c r="I80" s="146"/>
      <c r="J80" s="148"/>
      <c r="K80" s="147"/>
      <c r="L80" s="150"/>
      <c r="M80" s="225">
        <f t="shared" si="6"/>
        <v>0</v>
      </c>
      <c r="N80" s="214"/>
      <c r="O80" s="214"/>
      <c r="P80" s="214"/>
      <c r="Q80" s="214"/>
      <c r="R80" s="214"/>
      <c r="S80" s="215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</row>
    <row r="81" spans="2:37" s="208" customFormat="1" x14ac:dyDescent="0.25">
      <c r="B81" s="156" t="s">
        <v>5</v>
      </c>
      <c r="C81" s="157"/>
      <c r="D81" s="158" t="s">
        <v>36</v>
      </c>
      <c r="E81" s="159">
        <v>1</v>
      </c>
      <c r="F81" s="147"/>
      <c r="G81" s="223">
        <f t="shared" si="10"/>
        <v>0</v>
      </c>
      <c r="H81" s="224" t="str">
        <f t="shared" si="9"/>
        <v>Presupuesto cuadrado columna 'H' y'M'</v>
      </c>
      <c r="I81" s="146"/>
      <c r="J81" s="148"/>
      <c r="K81" s="147"/>
      <c r="L81" s="150"/>
      <c r="M81" s="225">
        <f t="shared" si="6"/>
        <v>0</v>
      </c>
      <c r="N81" s="214"/>
      <c r="O81" s="214"/>
      <c r="P81" s="214"/>
      <c r="Q81" s="214"/>
      <c r="R81" s="214"/>
      <c r="S81" s="215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</row>
    <row r="82" spans="2:37" s="208" customFormat="1" x14ac:dyDescent="0.25">
      <c r="B82" s="156" t="s">
        <v>5</v>
      </c>
      <c r="C82" s="157"/>
      <c r="D82" s="158" t="s">
        <v>36</v>
      </c>
      <c r="E82" s="159">
        <v>1</v>
      </c>
      <c r="F82" s="147"/>
      <c r="G82" s="223">
        <f t="shared" si="10"/>
        <v>0</v>
      </c>
      <c r="H82" s="224" t="str">
        <f t="shared" si="9"/>
        <v>Presupuesto cuadrado columna 'H' y'M'</v>
      </c>
      <c r="I82" s="146"/>
      <c r="J82" s="148"/>
      <c r="K82" s="147"/>
      <c r="L82" s="150"/>
      <c r="M82" s="225">
        <f t="shared" si="6"/>
        <v>0</v>
      </c>
      <c r="N82" s="214"/>
      <c r="O82" s="214"/>
      <c r="P82" s="214"/>
      <c r="Q82" s="214"/>
      <c r="R82" s="214"/>
      <c r="S82" s="215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</row>
    <row r="83" spans="2:37" s="208" customFormat="1" x14ac:dyDescent="0.25">
      <c r="B83" s="156" t="s">
        <v>5</v>
      </c>
      <c r="C83" s="157"/>
      <c r="D83" s="158" t="s">
        <v>36</v>
      </c>
      <c r="E83" s="159">
        <v>1</v>
      </c>
      <c r="F83" s="147"/>
      <c r="G83" s="223">
        <f t="shared" si="10"/>
        <v>0</v>
      </c>
      <c r="H83" s="224" t="str">
        <f t="shared" si="9"/>
        <v>Presupuesto cuadrado columna 'H' y'M'</v>
      </c>
      <c r="I83" s="146"/>
      <c r="J83" s="148"/>
      <c r="K83" s="147"/>
      <c r="L83" s="150"/>
      <c r="M83" s="225">
        <f t="shared" si="6"/>
        <v>0</v>
      </c>
      <c r="N83" s="214"/>
      <c r="O83" s="214"/>
      <c r="P83" s="214"/>
      <c r="Q83" s="214"/>
      <c r="R83" s="214"/>
      <c r="S83" s="215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</row>
    <row r="84" spans="2:37" s="208" customFormat="1" x14ac:dyDescent="0.25">
      <c r="B84" s="156" t="s">
        <v>5</v>
      </c>
      <c r="C84" s="157"/>
      <c r="D84" s="158" t="s">
        <v>36</v>
      </c>
      <c r="E84" s="159">
        <v>1</v>
      </c>
      <c r="F84" s="147"/>
      <c r="G84" s="223">
        <f t="shared" si="10"/>
        <v>0</v>
      </c>
      <c r="H84" s="224" t="str">
        <f t="shared" si="9"/>
        <v>Presupuesto cuadrado columna 'H' y'M'</v>
      </c>
      <c r="I84" s="146"/>
      <c r="J84" s="148"/>
      <c r="K84" s="147"/>
      <c r="L84" s="150"/>
      <c r="M84" s="225">
        <f t="shared" si="6"/>
        <v>0</v>
      </c>
      <c r="N84" s="214"/>
      <c r="O84" s="214"/>
      <c r="P84" s="214"/>
      <c r="Q84" s="214"/>
      <c r="R84" s="214"/>
      <c r="S84" s="215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</row>
    <row r="85" spans="2:37" s="208" customFormat="1" x14ac:dyDescent="0.25">
      <c r="B85" s="156" t="s">
        <v>5</v>
      </c>
      <c r="C85" s="157"/>
      <c r="D85" s="158" t="s">
        <v>36</v>
      </c>
      <c r="E85" s="159">
        <v>1</v>
      </c>
      <c r="F85" s="147"/>
      <c r="G85" s="223">
        <f t="shared" si="10"/>
        <v>0</v>
      </c>
      <c r="H85" s="224" t="str">
        <f t="shared" si="9"/>
        <v>Presupuesto cuadrado columna 'H' y'M'</v>
      </c>
      <c r="I85" s="146"/>
      <c r="J85" s="148"/>
      <c r="K85" s="147"/>
      <c r="L85" s="150"/>
      <c r="M85" s="225">
        <f t="shared" si="6"/>
        <v>0</v>
      </c>
      <c r="N85" s="214"/>
      <c r="O85" s="214"/>
      <c r="P85" s="214"/>
      <c r="Q85" s="214"/>
      <c r="R85" s="214"/>
      <c r="S85" s="215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</row>
    <row r="86" spans="2:37" s="208" customFormat="1" x14ac:dyDescent="0.25">
      <c r="B86" s="156" t="s">
        <v>5</v>
      </c>
      <c r="C86" s="157"/>
      <c r="D86" s="158" t="s">
        <v>36</v>
      </c>
      <c r="E86" s="159">
        <v>1</v>
      </c>
      <c r="F86" s="147"/>
      <c r="G86" s="223">
        <f t="shared" si="10"/>
        <v>0</v>
      </c>
      <c r="H86" s="224" t="str">
        <f t="shared" si="9"/>
        <v>Presupuesto cuadrado columna 'H' y'M'</v>
      </c>
      <c r="I86" s="146"/>
      <c r="J86" s="148"/>
      <c r="K86" s="147"/>
      <c r="L86" s="150"/>
      <c r="M86" s="225">
        <f t="shared" si="6"/>
        <v>0</v>
      </c>
      <c r="N86" s="214"/>
      <c r="O86" s="214"/>
      <c r="P86" s="214"/>
      <c r="Q86" s="214"/>
      <c r="R86" s="214"/>
      <c r="S86" s="215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</row>
    <row r="87" spans="2:37" s="208" customFormat="1" x14ac:dyDescent="0.25">
      <c r="B87" s="156" t="s">
        <v>5</v>
      </c>
      <c r="C87" s="157"/>
      <c r="D87" s="158" t="s">
        <v>36</v>
      </c>
      <c r="E87" s="159">
        <v>1</v>
      </c>
      <c r="F87" s="147"/>
      <c r="G87" s="223">
        <f t="shared" si="10"/>
        <v>0</v>
      </c>
      <c r="H87" s="224" t="str">
        <f t="shared" si="9"/>
        <v>Presupuesto cuadrado columna 'H' y'M'</v>
      </c>
      <c r="I87" s="146"/>
      <c r="J87" s="148"/>
      <c r="K87" s="147"/>
      <c r="L87" s="150"/>
      <c r="M87" s="225">
        <f t="shared" si="6"/>
        <v>0</v>
      </c>
      <c r="N87" s="214"/>
      <c r="O87" s="214"/>
      <c r="P87" s="214"/>
      <c r="Q87" s="214"/>
      <c r="R87" s="214"/>
      <c r="S87" s="215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</row>
    <row r="88" spans="2:37" s="208" customFormat="1" x14ac:dyDescent="0.25">
      <c r="B88" s="156" t="s">
        <v>5</v>
      </c>
      <c r="C88" s="157"/>
      <c r="D88" s="158" t="s">
        <v>36</v>
      </c>
      <c r="E88" s="159">
        <v>1</v>
      </c>
      <c r="F88" s="147"/>
      <c r="G88" s="223">
        <f t="shared" si="10"/>
        <v>0</v>
      </c>
      <c r="H88" s="224" t="str">
        <f t="shared" si="9"/>
        <v>Presupuesto cuadrado columna 'H' y'M'</v>
      </c>
      <c r="I88" s="146"/>
      <c r="J88" s="148"/>
      <c r="K88" s="147"/>
      <c r="L88" s="150"/>
      <c r="M88" s="225">
        <f t="shared" si="6"/>
        <v>0</v>
      </c>
      <c r="N88" s="214"/>
      <c r="O88" s="214"/>
      <c r="P88" s="214"/>
      <c r="Q88" s="214"/>
      <c r="R88" s="214"/>
      <c r="S88" s="215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</row>
    <row r="89" spans="2:37" s="208" customFormat="1" x14ac:dyDescent="0.25">
      <c r="B89" s="156" t="s">
        <v>5</v>
      </c>
      <c r="C89" s="157"/>
      <c r="D89" s="158" t="s">
        <v>36</v>
      </c>
      <c r="E89" s="159">
        <v>1</v>
      </c>
      <c r="F89" s="147"/>
      <c r="G89" s="223">
        <f t="shared" si="10"/>
        <v>0</v>
      </c>
      <c r="H89" s="224" t="str">
        <f t="shared" si="9"/>
        <v>Presupuesto cuadrado columna 'H' y'M'</v>
      </c>
      <c r="I89" s="146"/>
      <c r="J89" s="148"/>
      <c r="K89" s="147"/>
      <c r="L89" s="150"/>
      <c r="M89" s="225">
        <f t="shared" si="6"/>
        <v>0</v>
      </c>
      <c r="N89" s="214"/>
      <c r="O89" s="214"/>
      <c r="P89" s="214"/>
      <c r="Q89" s="214"/>
      <c r="R89" s="214"/>
      <c r="S89" s="215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</row>
    <row r="90" spans="2:37" s="208" customFormat="1" x14ac:dyDescent="0.25">
      <c r="B90" s="156" t="s">
        <v>5</v>
      </c>
      <c r="C90" s="157"/>
      <c r="D90" s="158" t="s">
        <v>36</v>
      </c>
      <c r="E90" s="159">
        <v>1</v>
      </c>
      <c r="F90" s="147"/>
      <c r="G90" s="223">
        <f t="shared" si="10"/>
        <v>0</v>
      </c>
      <c r="H90" s="224" t="str">
        <f t="shared" si="9"/>
        <v>Presupuesto cuadrado columna 'H' y'M'</v>
      </c>
      <c r="I90" s="146"/>
      <c r="J90" s="148"/>
      <c r="K90" s="147"/>
      <c r="L90" s="150"/>
      <c r="M90" s="225">
        <f t="shared" si="6"/>
        <v>0</v>
      </c>
      <c r="N90" s="214"/>
      <c r="O90" s="214"/>
      <c r="P90" s="214"/>
      <c r="Q90" s="214"/>
      <c r="R90" s="214"/>
      <c r="S90" s="215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</row>
    <row r="91" spans="2:37" s="208" customFormat="1" x14ac:dyDescent="0.25">
      <c r="B91" s="156" t="s">
        <v>5</v>
      </c>
      <c r="C91" s="157"/>
      <c r="D91" s="158" t="s">
        <v>36</v>
      </c>
      <c r="E91" s="159">
        <v>1</v>
      </c>
      <c r="F91" s="147"/>
      <c r="G91" s="223">
        <f t="shared" si="10"/>
        <v>0</v>
      </c>
      <c r="H91" s="224" t="str">
        <f t="shared" si="9"/>
        <v>Presupuesto cuadrado columna 'H' y'M'</v>
      </c>
      <c r="I91" s="146"/>
      <c r="J91" s="148"/>
      <c r="K91" s="147"/>
      <c r="L91" s="150"/>
      <c r="M91" s="225">
        <f t="shared" si="6"/>
        <v>0</v>
      </c>
      <c r="N91" s="214"/>
      <c r="O91" s="214"/>
      <c r="P91" s="214"/>
      <c r="Q91" s="214"/>
      <c r="R91" s="214"/>
      <c r="S91" s="215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</row>
    <row r="92" spans="2:37" s="208" customFormat="1" x14ac:dyDescent="0.25">
      <c r="B92" s="156" t="s">
        <v>5</v>
      </c>
      <c r="C92" s="157"/>
      <c r="D92" s="158" t="s">
        <v>36</v>
      </c>
      <c r="E92" s="159">
        <v>1</v>
      </c>
      <c r="F92" s="147"/>
      <c r="G92" s="223">
        <f t="shared" si="10"/>
        <v>0</v>
      </c>
      <c r="H92" s="224" t="str">
        <f t="shared" si="9"/>
        <v>Presupuesto cuadrado columna 'H' y'M'</v>
      </c>
      <c r="I92" s="146"/>
      <c r="J92" s="148"/>
      <c r="K92" s="147"/>
      <c r="L92" s="150"/>
      <c r="M92" s="225">
        <f t="shared" si="6"/>
        <v>0</v>
      </c>
      <c r="N92" s="214"/>
      <c r="O92" s="214"/>
      <c r="P92" s="214"/>
      <c r="Q92" s="214"/>
      <c r="R92" s="214"/>
      <c r="S92" s="215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</row>
    <row r="93" spans="2:37" s="208" customFormat="1" x14ac:dyDescent="0.25">
      <c r="B93" s="156" t="s">
        <v>5</v>
      </c>
      <c r="C93" s="157"/>
      <c r="D93" s="158" t="s">
        <v>36</v>
      </c>
      <c r="E93" s="159">
        <v>1</v>
      </c>
      <c r="F93" s="147"/>
      <c r="G93" s="223">
        <f t="shared" si="10"/>
        <v>0</v>
      </c>
      <c r="H93" s="224" t="str">
        <f t="shared" si="9"/>
        <v>Presupuesto cuadrado columna 'H' y'M'</v>
      </c>
      <c r="I93" s="146"/>
      <c r="J93" s="148"/>
      <c r="K93" s="147"/>
      <c r="L93" s="150"/>
      <c r="M93" s="225">
        <f t="shared" si="6"/>
        <v>0</v>
      </c>
      <c r="N93" s="214"/>
      <c r="O93" s="214"/>
      <c r="P93" s="214"/>
      <c r="Q93" s="214"/>
      <c r="R93" s="214"/>
      <c r="S93" s="215"/>
      <c r="T93" s="214"/>
      <c r="U93" s="214"/>
      <c r="V93" s="214"/>
      <c r="W93" s="214"/>
      <c r="X93" s="214"/>
      <c r="Y93" s="214"/>
      <c r="Z93" s="214"/>
      <c r="AA93" s="214"/>
      <c r="AB93" s="214"/>
      <c r="AC93" s="214"/>
      <c r="AD93" s="214"/>
      <c r="AE93" s="214"/>
      <c r="AF93" s="214"/>
      <c r="AG93" s="214"/>
      <c r="AH93" s="214"/>
      <c r="AI93" s="214"/>
      <c r="AJ93" s="214"/>
      <c r="AK93" s="214"/>
    </row>
    <row r="94" spans="2:37" s="208" customFormat="1" x14ac:dyDescent="0.25">
      <c r="B94" s="156" t="s">
        <v>5</v>
      </c>
      <c r="C94" s="157"/>
      <c r="D94" s="158" t="s">
        <v>36</v>
      </c>
      <c r="E94" s="159">
        <v>1</v>
      </c>
      <c r="F94" s="147"/>
      <c r="G94" s="223">
        <f t="shared" si="10"/>
        <v>0</v>
      </c>
      <c r="H94" s="224" t="str">
        <f t="shared" si="9"/>
        <v>Presupuesto cuadrado columna 'H' y'M'</v>
      </c>
      <c r="I94" s="146"/>
      <c r="J94" s="148"/>
      <c r="K94" s="147"/>
      <c r="L94" s="150"/>
      <c r="M94" s="225">
        <f t="shared" si="6"/>
        <v>0</v>
      </c>
      <c r="N94" s="214"/>
      <c r="O94" s="214"/>
      <c r="P94" s="214"/>
      <c r="Q94" s="214"/>
      <c r="R94" s="214"/>
      <c r="S94" s="215"/>
      <c r="T94" s="214"/>
      <c r="U94" s="214"/>
      <c r="V94" s="214"/>
      <c r="W94" s="214"/>
      <c r="X94" s="214"/>
      <c r="Y94" s="214"/>
      <c r="Z94" s="214"/>
      <c r="AA94" s="214"/>
      <c r="AB94" s="214"/>
      <c r="AC94" s="214"/>
      <c r="AD94" s="214"/>
      <c r="AE94" s="214"/>
      <c r="AF94" s="214"/>
      <c r="AG94" s="214"/>
      <c r="AH94" s="214"/>
      <c r="AI94" s="214"/>
      <c r="AJ94" s="214"/>
      <c r="AK94" s="214"/>
    </row>
    <row r="95" spans="2:37" s="208" customFormat="1" x14ac:dyDescent="0.25">
      <c r="B95" s="156" t="s">
        <v>5</v>
      </c>
      <c r="C95" s="157"/>
      <c r="D95" s="158" t="s">
        <v>36</v>
      </c>
      <c r="E95" s="159">
        <v>1</v>
      </c>
      <c r="F95" s="147"/>
      <c r="G95" s="223">
        <f t="shared" si="10"/>
        <v>0</v>
      </c>
      <c r="H95" s="224" t="str">
        <f t="shared" si="9"/>
        <v>Presupuesto cuadrado columna 'H' y'M'</v>
      </c>
      <c r="I95" s="146"/>
      <c r="J95" s="148"/>
      <c r="K95" s="147"/>
      <c r="L95" s="150"/>
      <c r="M95" s="225">
        <f t="shared" si="6"/>
        <v>0</v>
      </c>
      <c r="N95" s="214"/>
      <c r="O95" s="214"/>
      <c r="P95" s="214"/>
      <c r="Q95" s="214"/>
      <c r="R95" s="214"/>
      <c r="S95" s="215"/>
      <c r="T95" s="214"/>
      <c r="U95" s="214"/>
      <c r="V95" s="214"/>
      <c r="W95" s="214"/>
      <c r="X95" s="214"/>
      <c r="Y95" s="214"/>
      <c r="Z95" s="214"/>
      <c r="AA95" s="214"/>
      <c r="AB95" s="214"/>
      <c r="AC95" s="214"/>
      <c r="AD95" s="214"/>
      <c r="AE95" s="214"/>
      <c r="AF95" s="214"/>
      <c r="AG95" s="214"/>
      <c r="AH95" s="214"/>
      <c r="AI95" s="214"/>
      <c r="AJ95" s="214"/>
      <c r="AK95" s="214"/>
    </row>
    <row r="96" spans="2:37" s="208" customFormat="1" ht="19.5" thickBot="1" x14ac:dyDescent="0.3">
      <c r="B96" s="162" t="s">
        <v>5</v>
      </c>
      <c r="C96" s="163"/>
      <c r="D96" s="164" t="s">
        <v>36</v>
      </c>
      <c r="E96" s="165">
        <v>1</v>
      </c>
      <c r="F96" s="155"/>
      <c r="G96" s="223">
        <f t="shared" si="10"/>
        <v>0</v>
      </c>
      <c r="H96" s="227" t="str">
        <f t="shared" si="9"/>
        <v>Presupuesto cuadrado columna 'H' y'M'</v>
      </c>
      <c r="I96" s="153"/>
      <c r="J96" s="154"/>
      <c r="K96" s="155"/>
      <c r="L96" s="177"/>
      <c r="M96" s="228">
        <f t="shared" si="6"/>
        <v>0</v>
      </c>
      <c r="N96" s="214"/>
      <c r="O96" s="214"/>
      <c r="P96" s="214"/>
      <c r="Q96" s="214"/>
      <c r="R96" s="214"/>
      <c r="S96" s="215"/>
      <c r="T96" s="214"/>
      <c r="U96" s="214"/>
      <c r="V96" s="214"/>
      <c r="W96" s="214"/>
      <c r="X96" s="214"/>
      <c r="Y96" s="214"/>
      <c r="Z96" s="214"/>
      <c r="AA96" s="214"/>
      <c r="AB96" s="214"/>
      <c r="AC96" s="214"/>
      <c r="AD96" s="214"/>
      <c r="AE96" s="214"/>
      <c r="AF96" s="214"/>
      <c r="AG96" s="214"/>
      <c r="AH96" s="214"/>
      <c r="AI96" s="214"/>
      <c r="AJ96" s="214"/>
      <c r="AK96" s="214"/>
    </row>
    <row r="97" spans="4:37" s="208" customFormat="1" ht="19.5" thickBot="1" x14ac:dyDescent="0.3">
      <c r="D97" s="209"/>
      <c r="E97" s="210"/>
      <c r="F97" s="75" t="s">
        <v>42</v>
      </c>
      <c r="G97" s="119">
        <f>+SUMIFS($G$11:$G$96,$D$11:$D$96,"UDLA")</f>
        <v>50000</v>
      </c>
      <c r="H97" s="209"/>
      <c r="I97" s="211"/>
      <c r="J97" s="213"/>
      <c r="K97" s="211"/>
      <c r="L97" s="211"/>
      <c r="M97" s="211"/>
      <c r="N97" s="214"/>
      <c r="O97" s="214"/>
      <c r="P97" s="214"/>
      <c r="Q97" s="214"/>
      <c r="R97" s="214"/>
      <c r="S97" s="215"/>
      <c r="T97" s="214"/>
      <c r="U97" s="214"/>
      <c r="V97" s="214"/>
      <c r="W97" s="214"/>
      <c r="X97" s="214"/>
      <c r="Y97" s="214"/>
      <c r="Z97" s="214"/>
      <c r="AA97" s="214"/>
      <c r="AB97" s="214"/>
      <c r="AC97" s="214"/>
      <c r="AD97" s="214"/>
      <c r="AE97" s="214"/>
      <c r="AF97" s="214"/>
      <c r="AG97" s="214"/>
      <c r="AH97" s="214"/>
      <c r="AI97" s="214"/>
      <c r="AJ97" s="214"/>
      <c r="AK97" s="214"/>
    </row>
    <row r="98" spans="4:37" s="208" customFormat="1" ht="19.5" thickBot="1" x14ac:dyDescent="0.3">
      <c r="D98" s="209"/>
      <c r="E98" s="210"/>
      <c r="F98" s="74" t="s">
        <v>43</v>
      </c>
      <c r="G98" s="119">
        <f>+SUMIFS($G$11:$G$96,$D$11:$D$96,"Externo")</f>
        <v>0</v>
      </c>
      <c r="H98" s="209"/>
      <c r="I98" s="211"/>
      <c r="J98" s="213"/>
      <c r="K98" s="211"/>
      <c r="L98" s="211"/>
      <c r="M98" s="211"/>
      <c r="N98" s="214"/>
      <c r="O98" s="214"/>
      <c r="P98" s="214"/>
      <c r="Q98" s="214"/>
      <c r="R98" s="214"/>
      <c r="S98" s="215"/>
      <c r="T98" s="214"/>
      <c r="U98" s="214"/>
      <c r="V98" s="214"/>
      <c r="W98" s="214"/>
      <c r="X98" s="214"/>
      <c r="Y98" s="214"/>
      <c r="Z98" s="214"/>
      <c r="AA98" s="214"/>
      <c r="AB98" s="214"/>
      <c r="AC98" s="214"/>
      <c r="AD98" s="214"/>
      <c r="AE98" s="214"/>
      <c r="AF98" s="214"/>
      <c r="AG98" s="214"/>
      <c r="AH98" s="214"/>
      <c r="AI98" s="214"/>
      <c r="AJ98" s="214"/>
      <c r="AK98" s="214"/>
    </row>
    <row r="99" spans="4:37" s="208" customFormat="1" hidden="1" x14ac:dyDescent="0.25">
      <c r="D99" s="209"/>
      <c r="E99" s="210"/>
      <c r="F99" s="211"/>
      <c r="G99" s="212"/>
      <c r="H99" s="209"/>
      <c r="I99" s="211"/>
      <c r="J99" s="213"/>
      <c r="K99" s="211"/>
      <c r="L99" s="211"/>
      <c r="M99" s="211"/>
      <c r="N99" s="214"/>
      <c r="O99" s="214"/>
      <c r="P99" s="214"/>
      <c r="Q99" s="214"/>
      <c r="R99" s="214"/>
      <c r="S99" s="215"/>
      <c r="T99" s="214"/>
      <c r="U99" s="214"/>
      <c r="V99" s="214"/>
      <c r="W99" s="214"/>
      <c r="X99" s="214"/>
      <c r="Y99" s="214"/>
      <c r="Z99" s="214"/>
      <c r="AA99" s="214"/>
      <c r="AB99" s="214"/>
      <c r="AC99" s="214"/>
      <c r="AD99" s="214"/>
      <c r="AE99" s="214"/>
      <c r="AF99" s="214"/>
      <c r="AG99" s="214"/>
      <c r="AH99" s="214"/>
      <c r="AI99" s="214"/>
      <c r="AJ99" s="214"/>
      <c r="AK99" s="214"/>
    </row>
  </sheetData>
  <sheetProtection algorithmName="SHA-512" hashValue="NYHG8MwRruxhr+qFpq8POwdsWXQyQV1xtoRgI3E+rZen3SMX2ahJWub1eUkEIboycv6L6YmxNg9h/t7xmTscgw==" saltValue="52AqT39e1EsOPAIpu1Y/Og==" spinCount="100000" sheet="1" insertRows="0"/>
  <mergeCells count="1">
    <mergeCell ref="B5:B6"/>
  </mergeCells>
  <phoneticPr fontId="12" type="noConversion"/>
  <conditionalFormatting sqref="G12:G21">
    <cfRule type="containsText" dxfId="11" priority="9" operator="containsText" text="El valor anual no coincide con el total de presupuesto">
      <formula>NOT(ISERROR(SEARCH("El valor anual no coincide con el total de presupuesto",G12)))</formula>
    </cfRule>
  </conditionalFormatting>
  <conditionalFormatting sqref="G23:G32">
    <cfRule type="containsText" dxfId="10" priority="7" operator="containsText" text="El valor anual no coincide con el total de presupuesto">
      <formula>NOT(ISERROR(SEARCH("El valor anual no coincide con el total de presupuesto",G23)))</formula>
    </cfRule>
  </conditionalFormatting>
  <conditionalFormatting sqref="G34:G43 G45:G54">
    <cfRule type="containsText" dxfId="9" priority="6" operator="containsText" text="El valor anual no coincide con el total de presupuesto">
      <formula>NOT(ISERROR(SEARCH("El valor anual no coincide con el total de presupuesto",G34)))</formula>
    </cfRule>
  </conditionalFormatting>
  <conditionalFormatting sqref="G56:G75">
    <cfRule type="containsText" dxfId="8" priority="5" operator="containsText" text="El valor anual no coincide con el total de presupuesto">
      <formula>NOT(ISERROR(SEARCH("El valor anual no coincide con el total de presupuesto",G56)))</formula>
    </cfRule>
  </conditionalFormatting>
  <conditionalFormatting sqref="G77:G96">
    <cfRule type="containsText" dxfId="7" priority="4" operator="containsText" text="El valor anual no coincide con el total de presupuesto">
      <formula>NOT(ISERROR(SEARCH("El valor anual no coincide con el total de presupuesto",G77)))</formula>
    </cfRule>
  </conditionalFormatting>
  <conditionalFormatting sqref="H12:H21 H23:H32 H34:H43 H45:H54 H56:H75 H77:H96">
    <cfRule type="containsText" dxfId="6" priority="2" operator="containsText" text="Por favor revisar, presupuesto descuadrado columna 'H' y'M'">
      <formula>NOT(ISERROR(SEARCH("Por favor revisar, presupuesto descuadrado columna 'H' y'M'",H12)))</formula>
    </cfRule>
    <cfRule type="containsText" dxfId="5" priority="3" operator="containsText" text="Presupuesto cuadrado columna 'H' y'M">
      <formula>NOT(ISERROR(SEARCH("Presupuesto cuadrado columna 'H' y'M",H12)))</formula>
    </cfRule>
  </conditionalFormatting>
  <conditionalFormatting sqref="G5:G7">
    <cfRule type="containsText" dxfId="4" priority="1" operator="containsText" text="Error">
      <formula>NOT(ISERROR(SEARCH("Error",G5)))</formula>
    </cfRule>
  </conditionalFormatting>
  <dataValidations count="1">
    <dataValidation type="list" allowBlank="1" showInputMessage="1" showErrorMessage="1" sqref="D12:D21 D23:D32 D56:D75 D34:D43 D45:D54 D77:D96" xr:uid="{1FF36426-0FD0-49D0-83B3-3A91960900C2}">
      <formula1>"UDLA, Externo"</formula1>
    </dataValidation>
  </dataValidations>
  <pageMargins left="0.19685039370078741" right="0.19685039370078741" top="0.98425196850393704" bottom="0.39370078740157483" header="0.59055118110236227" footer="0.19685039370078741"/>
  <pageSetup paperSize="9" scale="51" fitToHeight="0" orientation="landscape" horizontalDpi="4294967292" verticalDpi="4294967292" r:id="rId1"/>
  <headerFooter>
    <oddHeader>&amp;L&amp;G&amp;C&amp;"-,Negrita"&amp;20&amp;K00-019XI CONVOCATORIA A PROYECTOS DE INVESTIGACIÓN&amp;R&amp;G</oddHeader>
    <oddFooter>&amp;R&amp;10&amp;K00-033INV/F/PCI/4/0818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0E0FF03-043D-4F24-AA54-F0C13FD30A40}">
          <x14:formula1>
            <xm:f>Parámetros!$B$3</xm:f>
          </x14:formula1>
          <xm:sqref>B12:B21</xm:sqref>
        </x14:dataValidation>
        <x14:dataValidation type="list" allowBlank="1" showInputMessage="1" showErrorMessage="1" xr:uid="{7AB3930D-A27F-4E3B-91BA-0D6672368452}">
          <x14:formula1>
            <xm:f>Parámetros!$B$8</xm:f>
          </x14:formula1>
          <xm:sqref>B77:B96</xm:sqref>
        </x14:dataValidation>
        <x14:dataValidation type="list" allowBlank="1" showInputMessage="1" showErrorMessage="1" xr:uid="{80436BD6-9BCC-4D74-AA67-D6E9B54E4662}">
          <x14:formula1>
            <xm:f>Parámetros!$B$4</xm:f>
          </x14:formula1>
          <xm:sqref>B23:B32</xm:sqref>
        </x14:dataValidation>
        <x14:dataValidation type="list" allowBlank="1" showInputMessage="1" showErrorMessage="1" xr:uid="{724FA3D2-52FA-46A3-BB9D-4FF497DA5CD8}">
          <x14:formula1>
            <xm:f>Parámetros!$B$5</xm:f>
          </x14:formula1>
          <xm:sqref>B34:B43</xm:sqref>
        </x14:dataValidation>
        <x14:dataValidation type="list" allowBlank="1" showInputMessage="1" showErrorMessage="1" xr:uid="{6693FF7A-5CDA-4A2C-83B4-26A35D762F1A}">
          <x14:formula1>
            <xm:f>Parámetros!$B$7</xm:f>
          </x14:formula1>
          <xm:sqref>B56:B75</xm:sqref>
        </x14:dataValidation>
        <x14:dataValidation type="list" allowBlank="1" showInputMessage="1" showErrorMessage="1" xr:uid="{2387D2D4-9C61-492E-98C2-3F954C804B97}">
          <x14:formula1>
            <xm:f>Parámetros!$B$6</xm:f>
          </x14:formula1>
          <xm:sqref>B45:B54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EB336-6FDC-46B5-87B4-AC1DE4F7723E}">
  <sheetPr codeName="Hoja4">
    <tabColor theme="3" tint="-0.249977111117893"/>
    <pageSetUpPr fitToPage="1"/>
  </sheetPr>
  <dimension ref="A1:X23"/>
  <sheetViews>
    <sheetView showGridLines="0" topLeftCell="E1" zoomScale="80" zoomScaleNormal="80" zoomScaleSheetLayoutView="85" workbookViewId="0">
      <selection activeCell="G12" sqref="G12"/>
    </sheetView>
  </sheetViews>
  <sheetFormatPr baseColWidth="10" defaultColWidth="0" defaultRowHeight="15.75" customHeight="1" zeroHeight="1" x14ac:dyDescent="0.25"/>
  <cols>
    <col min="1" max="1" width="5.25" customWidth="1"/>
    <col min="2" max="2" width="19.75" style="34" bestFit="1" customWidth="1"/>
    <col min="3" max="3" width="18" style="34" customWidth="1"/>
    <col min="4" max="4" width="20.625" style="34" customWidth="1"/>
    <col min="5" max="5" width="13" style="34" bestFit="1" customWidth="1"/>
    <col min="6" max="6" width="25.5" customWidth="1"/>
    <col min="7" max="7" width="32.375" customWidth="1"/>
    <col min="8" max="8" width="12.875" bestFit="1" customWidth="1"/>
    <col min="9" max="9" width="11.25" bestFit="1" customWidth="1"/>
    <col min="10" max="12" width="10.625" bestFit="1" customWidth="1"/>
    <col min="13" max="13" width="9.875" bestFit="1" customWidth="1"/>
    <col min="14" max="14" width="9.5" bestFit="1" customWidth="1"/>
    <col min="15" max="16" width="10.75" customWidth="1"/>
    <col min="17" max="17" width="10" bestFit="1" customWidth="1"/>
    <col min="18" max="18" width="12.625" bestFit="1" customWidth="1"/>
    <col min="19" max="19" width="15.375" bestFit="1" customWidth="1"/>
    <col min="20" max="20" width="5.5" style="31" hidden="1"/>
    <col min="21" max="21" width="18.375" style="31" hidden="1"/>
    <col min="22" max="22" width="26.875" style="77" hidden="1"/>
    <col min="23" max="23" width="8" style="77" hidden="1"/>
    <col min="24" max="24" width="7.5" style="31" hidden="1"/>
    <col min="25" max="16384" width="10.625" style="31" hidden="1"/>
  </cols>
  <sheetData>
    <row r="1" spans="1:24" ht="21" customHeight="1" x14ac:dyDescent="0.25">
      <c r="A1" s="93" t="s">
        <v>44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5"/>
      <c r="T1" s="30"/>
    </row>
    <row r="2" spans="1:24" ht="18.75" customHeight="1" thickBot="1" x14ac:dyDescent="0.3">
      <c r="A2" s="96"/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7"/>
    </row>
    <row r="3" spans="1:24" ht="16.5" thickBot="1" x14ac:dyDescent="0.3">
      <c r="A3" s="33"/>
      <c r="I3" s="100">
        <f>+'2.Sintesis'!C25</f>
        <v>2024</v>
      </c>
      <c r="J3" s="101"/>
      <c r="K3" s="185">
        <f>+'2.Sintesis'!C26</f>
        <v>2025</v>
      </c>
      <c r="L3" s="187"/>
      <c r="M3" s="185">
        <f>+'2.Sintesis'!C27</f>
        <v>2026</v>
      </c>
      <c r="N3" s="187"/>
      <c r="O3" s="185">
        <f>+'2.Sintesis'!C28</f>
        <v>2027</v>
      </c>
      <c r="P3" s="186"/>
      <c r="Q3" s="188"/>
      <c r="S3" s="35"/>
    </row>
    <row r="4" spans="1:24" ht="17.45" hidden="1" customHeight="1" thickBot="1" x14ac:dyDescent="0.3">
      <c r="A4" s="33"/>
      <c r="C4" s="4" t="s">
        <v>45</v>
      </c>
      <c r="D4" s="39" t="e">
        <f>+#REF!</f>
        <v>#REF!</v>
      </c>
      <c r="E4" s="39"/>
      <c r="S4" s="35"/>
    </row>
    <row r="5" spans="1:24" ht="15.6" hidden="1" customHeight="1" x14ac:dyDescent="0.25">
      <c r="A5" s="33"/>
      <c r="S5" s="35"/>
    </row>
    <row r="6" spans="1:24" ht="15.6" customHeight="1" thickBot="1" x14ac:dyDescent="0.3">
      <c r="A6" s="33"/>
      <c r="F6" t="str">
        <f>IF(IFERROR(VLOOKUP("Director Subrogante",F7:F22,1,0),0)="Director Subrogante"," ", "Es obligatorio que incluya la participación de un director subrogante")</f>
        <v>Es obligatorio que incluya la participación de un director subrogante</v>
      </c>
      <c r="I6" s="114" t="s">
        <v>138</v>
      </c>
      <c r="J6" s="115"/>
      <c r="K6" s="115"/>
      <c r="L6" s="115"/>
      <c r="M6" s="115"/>
      <c r="N6" s="115"/>
      <c r="O6" s="115"/>
      <c r="P6" s="116"/>
      <c r="Q6" s="189"/>
      <c r="S6" s="35"/>
    </row>
    <row r="7" spans="1:24" s="32" customFormat="1" ht="60.75" thickBot="1" x14ac:dyDescent="0.3">
      <c r="A7" s="28" t="s">
        <v>46</v>
      </c>
      <c r="B7" s="15" t="s">
        <v>47</v>
      </c>
      <c r="C7" s="16" t="s">
        <v>48</v>
      </c>
      <c r="D7" s="15" t="s">
        <v>49</v>
      </c>
      <c r="E7" s="15" t="s">
        <v>38</v>
      </c>
      <c r="F7" s="15" t="s">
        <v>50</v>
      </c>
      <c r="G7" s="27" t="s">
        <v>51</v>
      </c>
      <c r="H7" s="27" t="s">
        <v>52</v>
      </c>
      <c r="I7" s="113" t="s">
        <v>53</v>
      </c>
      <c r="J7" s="113" t="s">
        <v>54</v>
      </c>
      <c r="K7" s="113" t="s">
        <v>55</v>
      </c>
      <c r="L7" s="113" t="s">
        <v>56</v>
      </c>
      <c r="M7" s="113" t="s">
        <v>57</v>
      </c>
      <c r="N7" s="113" t="s">
        <v>58</v>
      </c>
      <c r="O7" s="113" t="s">
        <v>59</v>
      </c>
      <c r="P7" s="113" t="s">
        <v>60</v>
      </c>
      <c r="Q7" s="113" t="s">
        <v>172</v>
      </c>
      <c r="R7" s="15" t="s">
        <v>61</v>
      </c>
      <c r="S7" s="29" t="s">
        <v>62</v>
      </c>
      <c r="V7" s="76"/>
      <c r="W7" s="76"/>
    </row>
    <row r="8" spans="1:24" x14ac:dyDescent="0.25">
      <c r="A8" s="36">
        <v>1</v>
      </c>
      <c r="B8" s="196"/>
      <c r="C8" s="197"/>
      <c r="D8" s="197"/>
      <c r="E8" s="196" t="s">
        <v>36</v>
      </c>
      <c r="F8" s="198"/>
      <c r="G8" s="199"/>
      <c r="H8" s="14">
        <f>IFERROR(+VLOOKUP(G8,Rangos[#All],2,0),0)</f>
        <v>0</v>
      </c>
      <c r="I8" s="229"/>
      <c r="J8" s="230"/>
      <c r="K8" s="231"/>
      <c r="L8" s="232"/>
      <c r="M8" s="231"/>
      <c r="N8" s="232"/>
      <c r="O8" s="231"/>
      <c r="P8" s="232"/>
      <c r="Q8" s="235">
        <f>IFERROR(+AVERAGE(I8:P8),0)</f>
        <v>0</v>
      </c>
      <c r="R8" s="48">
        <f>SUM(I8:P8)*4*6</f>
        <v>0</v>
      </c>
      <c r="S8" s="49">
        <f t="shared" ref="S8:S19" si="0">IFERROR(R8*H8,0)</f>
        <v>0</v>
      </c>
      <c r="U8" s="40" t="s">
        <v>63</v>
      </c>
      <c r="W8" s="78"/>
      <c r="X8" s="40" t="s">
        <v>36</v>
      </c>
    </row>
    <row r="9" spans="1:24" x14ac:dyDescent="0.25">
      <c r="A9" s="37">
        <v>2</v>
      </c>
      <c r="B9" s="200"/>
      <c r="C9" s="201"/>
      <c r="D9" s="201"/>
      <c r="E9" s="200" t="s">
        <v>36</v>
      </c>
      <c r="F9" s="202"/>
      <c r="G9" s="199"/>
      <c r="H9" s="14">
        <f>IFERROR(+VLOOKUP(G9,Rangos[#All],2,0),0)</f>
        <v>0</v>
      </c>
      <c r="I9" s="231"/>
      <c r="J9" s="232"/>
      <c r="K9" s="231"/>
      <c r="L9" s="232"/>
      <c r="M9" s="231"/>
      <c r="N9" s="232"/>
      <c r="O9" s="231"/>
      <c r="P9" s="232"/>
      <c r="Q9" s="235">
        <f>IFERROR(+AVERAGE(I9:P9),0)</f>
        <v>0</v>
      </c>
      <c r="R9" s="46">
        <f t="shared" ref="R9:R19" si="1">SUM(I9:P9)*4*6</f>
        <v>0</v>
      </c>
      <c r="S9" s="47">
        <f t="shared" si="0"/>
        <v>0</v>
      </c>
      <c r="U9" s="40" t="s">
        <v>65</v>
      </c>
      <c r="W9" s="78"/>
      <c r="X9" s="40" t="s">
        <v>35</v>
      </c>
    </row>
    <row r="10" spans="1:24" x14ac:dyDescent="0.25">
      <c r="A10" s="37">
        <v>3</v>
      </c>
      <c r="B10" s="200"/>
      <c r="C10" s="201"/>
      <c r="D10" s="201"/>
      <c r="E10" s="200" t="s">
        <v>36</v>
      </c>
      <c r="F10" s="199"/>
      <c r="G10" s="199"/>
      <c r="H10" s="14">
        <f>IFERROR(+VLOOKUP(G10,Rangos[#All],2,0),0)</f>
        <v>0</v>
      </c>
      <c r="I10" s="231"/>
      <c r="J10" s="232"/>
      <c r="K10" s="231"/>
      <c r="L10" s="232"/>
      <c r="M10" s="231"/>
      <c r="N10" s="232"/>
      <c r="O10" s="231"/>
      <c r="P10" s="232"/>
      <c r="Q10" s="235">
        <f t="shared" ref="Q9:Q19" si="2">IFERROR(+AVERAGE(I10:P10),0)</f>
        <v>0</v>
      </c>
      <c r="R10" s="46">
        <f t="shared" si="1"/>
        <v>0</v>
      </c>
      <c r="S10" s="47">
        <f t="shared" si="0"/>
        <v>0</v>
      </c>
      <c r="U10" s="40" t="s">
        <v>66</v>
      </c>
      <c r="X10" s="40"/>
    </row>
    <row r="11" spans="1:24" x14ac:dyDescent="0.25">
      <c r="A11" s="37">
        <v>4</v>
      </c>
      <c r="B11" s="200"/>
      <c r="C11" s="201"/>
      <c r="D11" s="201"/>
      <c r="E11" s="200" t="s">
        <v>36</v>
      </c>
      <c r="F11" s="199"/>
      <c r="G11" s="199"/>
      <c r="H11" s="14">
        <f>IFERROR(+VLOOKUP(G11,Rangos[#All],2,0),0)</f>
        <v>0</v>
      </c>
      <c r="I11" s="231"/>
      <c r="J11" s="232"/>
      <c r="K11" s="231"/>
      <c r="L11" s="232"/>
      <c r="M11" s="231"/>
      <c r="N11" s="232"/>
      <c r="O11" s="231"/>
      <c r="P11" s="232"/>
      <c r="Q11" s="235">
        <f t="shared" si="2"/>
        <v>0</v>
      </c>
      <c r="R11" s="46">
        <f t="shared" si="1"/>
        <v>0</v>
      </c>
      <c r="S11" s="47">
        <f t="shared" si="0"/>
        <v>0</v>
      </c>
      <c r="U11" s="40"/>
      <c r="X11" s="40"/>
    </row>
    <row r="12" spans="1:24" ht="32.25" customHeight="1" x14ac:dyDescent="0.25">
      <c r="A12" s="37">
        <v>5</v>
      </c>
      <c r="B12" s="200"/>
      <c r="C12" s="201"/>
      <c r="D12" s="201"/>
      <c r="E12" s="200" t="s">
        <v>36</v>
      </c>
      <c r="F12" s="199"/>
      <c r="G12" s="199"/>
      <c r="H12" s="14">
        <f>IFERROR(+VLOOKUP(G12,Rangos[#All],2,0),0)</f>
        <v>0</v>
      </c>
      <c r="I12" s="231"/>
      <c r="J12" s="232"/>
      <c r="K12" s="231"/>
      <c r="L12" s="232"/>
      <c r="M12" s="231"/>
      <c r="N12" s="232"/>
      <c r="O12" s="231"/>
      <c r="P12" s="232"/>
      <c r="Q12" s="235">
        <f t="shared" si="2"/>
        <v>0</v>
      </c>
      <c r="R12" s="46">
        <f t="shared" si="1"/>
        <v>0</v>
      </c>
      <c r="S12" s="47">
        <f t="shared" si="0"/>
        <v>0</v>
      </c>
      <c r="U12" s="40"/>
      <c r="X12" s="40"/>
    </row>
    <row r="13" spans="1:24" ht="32.25" customHeight="1" x14ac:dyDescent="0.25">
      <c r="A13" s="37">
        <v>6</v>
      </c>
      <c r="B13" s="200"/>
      <c r="C13" s="201"/>
      <c r="D13" s="201"/>
      <c r="E13" s="200" t="s">
        <v>36</v>
      </c>
      <c r="F13" s="199"/>
      <c r="G13" s="199"/>
      <c r="H13" s="14">
        <f>IFERROR(+VLOOKUP(G13,Rangos[#All],2,0),0)</f>
        <v>0</v>
      </c>
      <c r="I13" s="231"/>
      <c r="J13" s="232"/>
      <c r="K13" s="231"/>
      <c r="L13" s="232"/>
      <c r="M13" s="231"/>
      <c r="N13" s="232"/>
      <c r="O13" s="231"/>
      <c r="P13" s="232"/>
      <c r="Q13" s="235">
        <f t="shared" si="2"/>
        <v>0</v>
      </c>
      <c r="R13" s="46">
        <f t="shared" si="1"/>
        <v>0</v>
      </c>
      <c r="S13" s="47">
        <f t="shared" si="0"/>
        <v>0</v>
      </c>
      <c r="U13" s="40"/>
      <c r="X13" s="40"/>
    </row>
    <row r="14" spans="1:24" ht="32.25" customHeight="1" x14ac:dyDescent="0.25">
      <c r="A14" s="37">
        <v>7</v>
      </c>
      <c r="B14" s="200"/>
      <c r="C14" s="201"/>
      <c r="D14" s="201"/>
      <c r="E14" s="200" t="s">
        <v>36</v>
      </c>
      <c r="F14" s="202"/>
      <c r="G14" s="199"/>
      <c r="H14" s="14">
        <f>IFERROR(+VLOOKUP(G14,Rangos[#All],2,0),0)</f>
        <v>0</v>
      </c>
      <c r="I14" s="231"/>
      <c r="J14" s="232"/>
      <c r="K14" s="231"/>
      <c r="L14" s="232"/>
      <c r="M14" s="231"/>
      <c r="N14" s="232"/>
      <c r="O14" s="231"/>
      <c r="P14" s="232"/>
      <c r="Q14" s="235">
        <f t="shared" si="2"/>
        <v>0</v>
      </c>
      <c r="R14" s="46">
        <f t="shared" si="1"/>
        <v>0</v>
      </c>
      <c r="S14" s="47">
        <f t="shared" si="0"/>
        <v>0</v>
      </c>
      <c r="U14" s="40"/>
      <c r="X14" s="40"/>
    </row>
    <row r="15" spans="1:24" ht="32.25" customHeight="1" x14ac:dyDescent="0.25">
      <c r="A15" s="37">
        <v>8</v>
      </c>
      <c r="B15" s="200"/>
      <c r="C15" s="201"/>
      <c r="D15" s="201"/>
      <c r="E15" s="200" t="s">
        <v>36</v>
      </c>
      <c r="F15" s="199"/>
      <c r="G15" s="199"/>
      <c r="H15" s="14">
        <f>IFERROR(+VLOOKUP(G15,Rangos[#All],2,0),0)</f>
        <v>0</v>
      </c>
      <c r="I15" s="231"/>
      <c r="J15" s="232"/>
      <c r="K15" s="231"/>
      <c r="L15" s="232"/>
      <c r="M15" s="231"/>
      <c r="N15" s="232"/>
      <c r="O15" s="231"/>
      <c r="P15" s="232"/>
      <c r="Q15" s="235">
        <f t="shared" si="2"/>
        <v>0</v>
      </c>
      <c r="R15" s="46">
        <f t="shared" si="1"/>
        <v>0</v>
      </c>
      <c r="S15" s="47">
        <f t="shared" si="0"/>
        <v>0</v>
      </c>
      <c r="U15" s="40"/>
      <c r="X15" s="40"/>
    </row>
    <row r="16" spans="1:24" ht="32.25" customHeight="1" x14ac:dyDescent="0.25">
      <c r="A16" s="37">
        <v>9</v>
      </c>
      <c r="B16" s="200"/>
      <c r="C16" s="201"/>
      <c r="D16" s="201"/>
      <c r="E16" s="200" t="s">
        <v>36</v>
      </c>
      <c r="F16" s="199"/>
      <c r="G16" s="199"/>
      <c r="H16" s="14">
        <f>IFERROR(+VLOOKUP(G16,Rangos[#All],2,0),0)</f>
        <v>0</v>
      </c>
      <c r="I16" s="231"/>
      <c r="J16" s="232"/>
      <c r="K16" s="231"/>
      <c r="L16" s="232"/>
      <c r="M16" s="231"/>
      <c r="N16" s="232"/>
      <c r="O16" s="231"/>
      <c r="P16" s="232"/>
      <c r="Q16" s="235">
        <f t="shared" si="2"/>
        <v>0</v>
      </c>
      <c r="R16" s="46">
        <f t="shared" si="1"/>
        <v>0</v>
      </c>
      <c r="S16" s="47">
        <f t="shared" si="0"/>
        <v>0</v>
      </c>
      <c r="U16" s="40"/>
      <c r="X16" s="40"/>
    </row>
    <row r="17" spans="1:24" ht="32.25" customHeight="1" x14ac:dyDescent="0.25">
      <c r="A17" s="37">
        <v>10</v>
      </c>
      <c r="B17" s="200"/>
      <c r="C17" s="201"/>
      <c r="D17" s="201"/>
      <c r="E17" s="200" t="s">
        <v>36</v>
      </c>
      <c r="F17" s="199"/>
      <c r="G17" s="199"/>
      <c r="H17" s="14">
        <f>IFERROR(+VLOOKUP(G17,Rangos[#All],2,0),0)</f>
        <v>0</v>
      </c>
      <c r="I17" s="231"/>
      <c r="J17" s="232"/>
      <c r="K17" s="231"/>
      <c r="L17" s="232"/>
      <c r="M17" s="231"/>
      <c r="N17" s="232"/>
      <c r="O17" s="231"/>
      <c r="P17" s="232"/>
      <c r="Q17" s="235">
        <f t="shared" si="2"/>
        <v>0</v>
      </c>
      <c r="R17" s="46">
        <f t="shared" si="1"/>
        <v>0</v>
      </c>
      <c r="S17" s="47">
        <f t="shared" si="0"/>
        <v>0</v>
      </c>
      <c r="U17" s="40"/>
      <c r="X17" s="40"/>
    </row>
    <row r="18" spans="1:24" ht="32.25" customHeight="1" x14ac:dyDescent="0.25">
      <c r="A18" s="37">
        <v>11</v>
      </c>
      <c r="B18" s="200"/>
      <c r="C18" s="201"/>
      <c r="D18" s="201"/>
      <c r="E18" s="200" t="s">
        <v>36</v>
      </c>
      <c r="F18" s="199"/>
      <c r="G18" s="199"/>
      <c r="H18" s="14">
        <f>IFERROR(+VLOOKUP(G18,Rangos[#All],2,0),0)</f>
        <v>0</v>
      </c>
      <c r="I18" s="231"/>
      <c r="J18" s="232"/>
      <c r="K18" s="231"/>
      <c r="L18" s="232"/>
      <c r="M18" s="231"/>
      <c r="N18" s="232"/>
      <c r="O18" s="231"/>
      <c r="P18" s="232"/>
      <c r="Q18" s="235">
        <f t="shared" si="2"/>
        <v>0</v>
      </c>
      <c r="R18" s="46">
        <f t="shared" si="1"/>
        <v>0</v>
      </c>
      <c r="S18" s="47">
        <f t="shared" si="0"/>
        <v>0</v>
      </c>
      <c r="U18" s="40"/>
      <c r="X18" s="40"/>
    </row>
    <row r="19" spans="1:24" ht="32.25" customHeight="1" thickBot="1" x14ac:dyDescent="0.3">
      <c r="A19" s="38">
        <v>12</v>
      </c>
      <c r="B19" s="203"/>
      <c r="C19" s="204"/>
      <c r="D19" s="204"/>
      <c r="E19" s="203" t="s">
        <v>36</v>
      </c>
      <c r="F19" s="205"/>
      <c r="G19" s="205"/>
      <c r="H19" s="14">
        <f>IFERROR(+VLOOKUP(G19,Rangos[#All],2,0),0)</f>
        <v>0</v>
      </c>
      <c r="I19" s="233"/>
      <c r="J19" s="234"/>
      <c r="K19" s="233"/>
      <c r="L19" s="234"/>
      <c r="M19" s="233"/>
      <c r="N19" s="234"/>
      <c r="O19" s="233"/>
      <c r="P19" s="234"/>
      <c r="Q19" s="235">
        <f t="shared" si="2"/>
        <v>0</v>
      </c>
      <c r="R19" s="50">
        <f t="shared" si="1"/>
        <v>0</v>
      </c>
      <c r="S19" s="51">
        <f t="shared" si="0"/>
        <v>0</v>
      </c>
      <c r="U19" s="40"/>
      <c r="X19" s="40"/>
    </row>
    <row r="20" spans="1:24" x14ac:dyDescent="0.25">
      <c r="A20" s="12"/>
      <c r="B20" s="13"/>
      <c r="C20" s="13"/>
      <c r="D20" s="13"/>
      <c r="E20" s="13"/>
      <c r="F20" s="52" t="s">
        <v>137</v>
      </c>
      <c r="G20" s="52"/>
      <c r="H20" s="52"/>
      <c r="I20" s="53">
        <f>SUM(I8:I19)</f>
        <v>0</v>
      </c>
      <c r="J20" s="54">
        <f t="shared" ref="J20:R20" si="3">SUM(J8:J19)</f>
        <v>0</v>
      </c>
      <c r="K20" s="53">
        <f t="shared" si="3"/>
        <v>0</v>
      </c>
      <c r="L20" s="54">
        <f t="shared" si="3"/>
        <v>0</v>
      </c>
      <c r="M20" s="53">
        <f t="shared" si="3"/>
        <v>0</v>
      </c>
      <c r="N20" s="54">
        <f t="shared" si="3"/>
        <v>0</v>
      </c>
      <c r="O20" s="53">
        <f t="shared" si="3"/>
        <v>0</v>
      </c>
      <c r="P20" s="54">
        <f t="shared" si="3"/>
        <v>0</v>
      </c>
      <c r="Q20" s="190"/>
      <c r="R20" s="53">
        <f t="shared" si="3"/>
        <v>0</v>
      </c>
      <c r="S20" s="63">
        <f>SUM(S8:S19)</f>
        <v>0</v>
      </c>
      <c r="U20" s="40"/>
      <c r="X20" s="40"/>
    </row>
    <row r="21" spans="1:24" x14ac:dyDescent="0.25">
      <c r="D21" s="45"/>
      <c r="F21" s="55" t="s">
        <v>77</v>
      </c>
      <c r="G21" s="55"/>
      <c r="H21" s="55"/>
      <c r="I21" s="56" cm="1">
        <f t="array" ref="I21">SUMPRODUCT(IF($E$8:$E$19="UDLA",($H$8:$H$19*I8:I19)*24))</f>
        <v>0</v>
      </c>
      <c r="J21" s="57" cm="1">
        <f t="array" ref="J21">SUMPRODUCT(IF($E$8:$E$19="UDLA",($H$8:$H$19*J8:J19)*24))</f>
        <v>0</v>
      </c>
      <c r="K21" s="56" cm="1">
        <f t="array" ref="K21">SUMPRODUCT(IF($E$8:$E$19="UDLA",($H$8:$H$19*K8:K19)*24))</f>
        <v>0</v>
      </c>
      <c r="L21" s="57" cm="1">
        <f t="array" ref="L21">SUMPRODUCT(IF($E$8:$E$19="UDLA",($H$8:$H$19*L8:L19)*24))</f>
        <v>0</v>
      </c>
      <c r="M21" s="56" cm="1">
        <f t="array" ref="M21">SUMPRODUCT(IF($E$8:$E$19="UDLA",($H$8:$H$19*M8:M19)*24))</f>
        <v>0</v>
      </c>
      <c r="N21" s="57" cm="1">
        <f t="array" ref="N21">SUMPRODUCT(IF($E$8:$E$19="UDLA",($H$8:$H$19*N8:N19)*24))</f>
        <v>0</v>
      </c>
      <c r="O21" s="56" cm="1">
        <f t="array" ref="O21">SUMPRODUCT(IF($E$8:$E$19="UDLA",($H$8:$H$19*O8:O19)*24))</f>
        <v>0</v>
      </c>
      <c r="P21" s="57" cm="1">
        <f t="array" ref="P21">SUMPRODUCT(IF($E$8:$E$19="UDLA",($H$8:$H$19*P8:P19)*24))</f>
        <v>0</v>
      </c>
      <c r="Q21" s="191"/>
      <c r="R21" s="58">
        <f>SUMIF(E8:$E$19,"UDLA",$R$8:$R$19)</f>
        <v>0</v>
      </c>
      <c r="S21" s="61">
        <f>SUMIF(E8:$E$19,"UDLA",$S$8:$S$19)</f>
        <v>0</v>
      </c>
      <c r="U21" s="40"/>
      <c r="X21" s="40"/>
    </row>
    <row r="22" spans="1:24" x14ac:dyDescent="0.25">
      <c r="F22" s="59" t="s">
        <v>79</v>
      </c>
      <c r="G22" s="59"/>
      <c r="H22" s="59"/>
      <c r="I22" s="60" cm="1">
        <f t="array" ref="I22">SUMPRODUCT(IF($E$8:$E$19="EXTERNO",($H$8:$H$19*I8:I19)*24))</f>
        <v>0</v>
      </c>
      <c r="J22" s="61" cm="1">
        <f t="array" ref="J22">SUMPRODUCT(IF($E$8:$E$19="EXTERNO",($H$8:$H$19*J8:J19)*24))</f>
        <v>0</v>
      </c>
      <c r="K22" s="60" cm="1">
        <f t="array" ref="K22">SUMPRODUCT(IF($E$8:$E$19="EXTERNO",($H$8:$H$19*K8:K19)*24))</f>
        <v>0</v>
      </c>
      <c r="L22" s="61" cm="1">
        <f t="array" ref="L22">SUMPRODUCT(IF($E$8:$E$19="EXTERNO",($H$8:$H$19*L8:L19)*24))</f>
        <v>0</v>
      </c>
      <c r="M22" s="60" cm="1">
        <f t="array" ref="M22">SUMPRODUCT(IF($E$8:$E$19="EXTERNO",($H$8:$H$19*M8:M19)*24))</f>
        <v>0</v>
      </c>
      <c r="N22" s="61" cm="1">
        <f t="array" ref="N22">SUMPRODUCT(IF($E$8:$E$19="EXTERNO",($H$8:$H$19*N8:N19)*24))</f>
        <v>0</v>
      </c>
      <c r="O22" s="60" cm="1">
        <f t="array" ref="O22">SUMPRODUCT(IF($E$8:$E$19="EXTERNO",($H$8:$H$19*O8:O19)*24))</f>
        <v>0</v>
      </c>
      <c r="P22" s="61" cm="1">
        <f t="array" ref="P22">SUMPRODUCT(IF($E$8:$E$19="EXTERNO",($H$8:$H$19*P8:P19)*24))</f>
        <v>0</v>
      </c>
      <c r="Q22" s="192"/>
      <c r="R22" s="62">
        <f>SUMIF(E8:$E$19,"Externo",$R$8:$R$19)</f>
        <v>0</v>
      </c>
      <c r="S22" s="61">
        <f>SUMIF(E8:$E$19,"Externo",$S$8:$S$19)</f>
        <v>0</v>
      </c>
      <c r="U22" s="40"/>
      <c r="X22" s="40"/>
    </row>
    <row r="23" spans="1:24" ht="16.5" thickBot="1" x14ac:dyDescent="0.3">
      <c r="F23" t="s">
        <v>80</v>
      </c>
      <c r="I23" s="98">
        <f>+I21+J21+I22+J22</f>
        <v>0</v>
      </c>
      <c r="J23" s="99"/>
      <c r="K23" s="98">
        <f t="shared" ref="K23" si="4">+K21+L21+K22+L22</f>
        <v>0</v>
      </c>
      <c r="L23" s="99"/>
      <c r="M23" s="98">
        <f t="shared" ref="M23" si="5">+M21+N21+M22+N22</f>
        <v>0</v>
      </c>
      <c r="N23" s="99"/>
      <c r="O23" s="98">
        <f t="shared" ref="O23" si="6">+O21+P21+O22+P22</f>
        <v>0</v>
      </c>
      <c r="P23" s="99"/>
      <c r="Q23" s="193"/>
      <c r="R23" s="31"/>
      <c r="S23" s="44">
        <f>+S21+S22-O23-M23-K23-I23</f>
        <v>0</v>
      </c>
      <c r="U23" s="40"/>
    </row>
  </sheetData>
  <mergeCells count="10">
    <mergeCell ref="A1:S2"/>
    <mergeCell ref="I3:J3"/>
    <mergeCell ref="K3:L3"/>
    <mergeCell ref="M3:N3"/>
    <mergeCell ref="O3:P3"/>
    <mergeCell ref="I23:J23"/>
    <mergeCell ref="K23:L23"/>
    <mergeCell ref="M23:N23"/>
    <mergeCell ref="O23:P23"/>
    <mergeCell ref="I6:P6"/>
  </mergeCells>
  <conditionalFormatting sqref="G11">
    <cfRule type="containsText" dxfId="3" priority="2" operator="containsText" text="Es obligatorio que incluya la participación de un director subrogante">
      <formula>NOT(ISERROR(SEARCH("Es obligatorio que incluya la participación de un director subrogante",G11)))</formula>
    </cfRule>
  </conditionalFormatting>
  <conditionalFormatting sqref="F6">
    <cfRule type="containsText" dxfId="2" priority="1" operator="containsText" text="Es obligatorio que incluya la participación de un director subrogante">
      <formula>NOT(ISERROR(SEARCH("Es obligatorio que incluya la participación de un director subrogante",F6)))</formula>
    </cfRule>
  </conditionalFormatting>
  <dataValidations count="3">
    <dataValidation type="list" allowBlank="1" showInputMessage="1" showErrorMessage="1" sqref="F8:F19" xr:uid="{C1E9FEB3-0EBF-41E6-AD66-BE034C1AB674}">
      <formula1>$U$8:$U$10</formula1>
    </dataValidation>
    <dataValidation type="list" allowBlank="1" showInputMessage="1" showErrorMessage="1" sqref="E8:E19" xr:uid="{2E1B5E36-7DC7-4FB6-A389-3A6991E21914}">
      <formula1>$X$8:$X$9</formula1>
    </dataValidation>
    <dataValidation type="list" allowBlank="1" showInputMessage="1" showErrorMessage="1" sqref="G9:G19" xr:uid="{59B077B1-E89B-475C-858C-BB178E0CFD3A}">
      <formula1>$V$8:$V$9</formula1>
    </dataValidation>
  </dataValidations>
  <printOptions horizontalCentered="1"/>
  <pageMargins left="0.19685039370078741" right="0.19685039370078741" top="0.98425196850393704" bottom="0.19685039370078741" header="0.59055118110236227" footer="0"/>
  <pageSetup paperSize="9" scale="49" orientation="landscape" r:id="rId1"/>
  <headerFooter>
    <oddHeader>&amp;L&amp;G&amp;C&amp;"-,Negrita"&amp;20&amp;K878787XI CONVOCATORIA A PROYECTOS DE INVESTIGACIÓN&amp;R&amp;G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5A0F864-7B2E-46C9-BC38-CF1689A1BA03}">
          <x14:formula1>
            <xm:f>Parámetros!$F$3:$F$15</xm:f>
          </x14:formula1>
          <xm:sqref>G8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753C0-D797-49F7-A24D-0431E8F30D49}">
  <sheetPr codeName="Hoja5">
    <tabColor theme="3" tint="-0.249977111117893"/>
  </sheetPr>
  <dimension ref="B2:G20"/>
  <sheetViews>
    <sheetView topLeftCell="A4" workbookViewId="0">
      <selection activeCell="G5" sqref="G5"/>
    </sheetView>
  </sheetViews>
  <sheetFormatPr baseColWidth="10" defaultRowHeight="15.75" x14ac:dyDescent="0.25"/>
  <cols>
    <col min="2" max="2" width="29.125" bestFit="1" customWidth="1"/>
    <col min="4" max="4" width="34.125" customWidth="1"/>
  </cols>
  <sheetData>
    <row r="2" spans="2:7" x14ac:dyDescent="0.25">
      <c r="B2" t="s">
        <v>121</v>
      </c>
      <c r="D2" t="s">
        <v>169</v>
      </c>
      <c r="F2" t="s">
        <v>179</v>
      </c>
      <c r="G2" t="s">
        <v>180</v>
      </c>
    </row>
    <row r="3" spans="2:7" ht="69" x14ac:dyDescent="0.25">
      <c r="B3" t="s">
        <v>118</v>
      </c>
      <c r="D3" s="184" t="s">
        <v>152</v>
      </c>
      <c r="F3" s="184" t="s">
        <v>67</v>
      </c>
      <c r="G3" s="184">
        <v>13.018125000000001</v>
      </c>
    </row>
    <row r="4" spans="2:7" ht="34.5" x14ac:dyDescent="0.25">
      <c r="B4" t="s">
        <v>7</v>
      </c>
      <c r="D4" s="184" t="s">
        <v>153</v>
      </c>
      <c r="F4" s="184" t="s">
        <v>64</v>
      </c>
      <c r="G4" s="184">
        <v>16.620625</v>
      </c>
    </row>
    <row r="5" spans="2:7" ht="34.5" x14ac:dyDescent="0.25">
      <c r="B5" t="s">
        <v>13</v>
      </c>
      <c r="D5" s="184" t="s">
        <v>154</v>
      </c>
      <c r="F5" s="184" t="s">
        <v>68</v>
      </c>
      <c r="G5" s="184">
        <v>19.649999999999999</v>
      </c>
    </row>
    <row r="6" spans="2:7" ht="17.25" x14ac:dyDescent="0.25">
      <c r="B6" t="s">
        <v>117</v>
      </c>
      <c r="D6" s="184" t="s">
        <v>155</v>
      </c>
      <c r="F6" s="184" t="s">
        <v>69</v>
      </c>
      <c r="G6" s="184">
        <v>22.964507575757576</v>
      </c>
    </row>
    <row r="7" spans="2:7" ht="17.25" x14ac:dyDescent="0.25">
      <c r="B7" t="s">
        <v>10</v>
      </c>
      <c r="D7" s="184" t="s">
        <v>156</v>
      </c>
      <c r="F7" s="184" t="s">
        <v>70</v>
      </c>
      <c r="G7" s="184">
        <v>23.784668560606061</v>
      </c>
    </row>
    <row r="8" spans="2:7" ht="17.25" x14ac:dyDescent="0.25">
      <c r="B8" t="s">
        <v>131</v>
      </c>
      <c r="D8" s="184" t="s">
        <v>157</v>
      </c>
      <c r="F8" s="184" t="s">
        <v>71</v>
      </c>
      <c r="G8" s="184">
        <v>24.604829545454546</v>
      </c>
    </row>
    <row r="9" spans="2:7" ht="17.25" x14ac:dyDescent="0.25">
      <c r="D9" s="184" t="s">
        <v>158</v>
      </c>
      <c r="F9" s="184" t="s">
        <v>72</v>
      </c>
      <c r="G9" s="184">
        <v>24.61303115530303</v>
      </c>
    </row>
    <row r="10" spans="2:7" ht="17.25" x14ac:dyDescent="0.25">
      <c r="D10" s="184" t="s">
        <v>159</v>
      </c>
      <c r="F10" s="184" t="s">
        <v>73</v>
      </c>
      <c r="G10" s="184">
        <v>27.889574289772732</v>
      </c>
    </row>
    <row r="11" spans="2:7" ht="34.5" x14ac:dyDescent="0.25">
      <c r="D11" s="184" t="s">
        <v>160</v>
      </c>
      <c r="F11" s="184" t="s">
        <v>74</v>
      </c>
      <c r="G11" s="184">
        <v>31.166117424242422</v>
      </c>
    </row>
    <row r="12" spans="2:7" ht="34.5" x14ac:dyDescent="0.25">
      <c r="D12" s="184" t="s">
        <v>161</v>
      </c>
      <c r="F12" s="184" t="s">
        <v>75</v>
      </c>
      <c r="G12" s="184">
        <v>31.17431903409091</v>
      </c>
    </row>
    <row r="13" spans="2:7" ht="34.5" x14ac:dyDescent="0.25">
      <c r="D13" s="184" t="s">
        <v>162</v>
      </c>
      <c r="F13" s="184" t="s">
        <v>76</v>
      </c>
      <c r="G13" s="184">
        <v>33.630701183712127</v>
      </c>
    </row>
    <row r="14" spans="2:7" ht="34.5" x14ac:dyDescent="0.25">
      <c r="D14" s="184" t="s">
        <v>163</v>
      </c>
      <c r="F14" s="184" t="s">
        <v>78</v>
      </c>
      <c r="G14" s="184">
        <v>36.087083333333332</v>
      </c>
    </row>
    <row r="15" spans="2:7" ht="34.5" x14ac:dyDescent="0.25">
      <c r="D15" s="184" t="s">
        <v>164</v>
      </c>
      <c r="F15" s="184" t="s">
        <v>81</v>
      </c>
      <c r="G15" s="184">
        <v>36.299999999999997</v>
      </c>
    </row>
    <row r="16" spans="2:7" ht="34.5" x14ac:dyDescent="0.25">
      <c r="D16" s="184" t="s">
        <v>165</v>
      </c>
    </row>
    <row r="17" spans="4:4" ht="17.25" x14ac:dyDescent="0.25">
      <c r="D17" s="184" t="s">
        <v>170</v>
      </c>
    </row>
    <row r="18" spans="4:4" ht="17.25" x14ac:dyDescent="0.25">
      <c r="D18" s="184" t="s">
        <v>166</v>
      </c>
    </row>
    <row r="19" spans="4:4" ht="17.25" x14ac:dyDescent="0.25">
      <c r="D19" s="184" t="s">
        <v>167</v>
      </c>
    </row>
    <row r="20" spans="4:4" ht="17.25" x14ac:dyDescent="0.25">
      <c r="D20" s="184" t="s">
        <v>168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DE728-C58E-47F4-B576-473A5C25C283}">
  <sheetPr codeName="Hoja6">
    <tabColor theme="5" tint="-0.249977111117893"/>
  </sheetPr>
  <dimension ref="A1:O37"/>
  <sheetViews>
    <sheetView zoomScale="85" zoomScaleNormal="85" workbookViewId="0">
      <pane xSplit="14" ySplit="28" topLeftCell="O29" activePane="bottomRight" state="frozen"/>
      <selection pane="topRight" activeCell="O1" sqref="O1"/>
      <selection pane="bottomLeft" activeCell="A29" sqref="A29"/>
      <selection pane="bottomRight" activeCell="J12" sqref="J12"/>
    </sheetView>
  </sheetViews>
  <sheetFormatPr baseColWidth="10" defaultColWidth="28.75" defaultRowHeight="15.75" x14ac:dyDescent="0.25"/>
  <cols>
    <col min="1" max="1" width="51.25" customWidth="1"/>
    <col min="2" max="2" width="7" bestFit="1" customWidth="1"/>
    <col min="3" max="3" width="6.125" bestFit="1" customWidth="1"/>
    <col min="4" max="6" width="7" bestFit="1" customWidth="1"/>
    <col min="7" max="8" width="6.125" bestFit="1" customWidth="1"/>
    <col min="9" max="9" width="6.875" customWidth="1"/>
    <col min="10" max="10" width="56" customWidth="1"/>
    <col min="11" max="11" width="10.75" bestFit="1" customWidth="1"/>
    <col min="12" max="12" width="7" bestFit="1" customWidth="1"/>
    <col min="13" max="13" width="6.125" bestFit="1" customWidth="1"/>
    <col min="14" max="15" width="5.75" bestFit="1" customWidth="1"/>
  </cols>
  <sheetData>
    <row r="1" spans="1:15" ht="21.75" thickBot="1" x14ac:dyDescent="0.3">
      <c r="A1" s="104" t="s">
        <v>82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</row>
    <row r="2" spans="1:15" x14ac:dyDescent="0.25">
      <c r="A2" s="106" t="s">
        <v>83</v>
      </c>
      <c r="B2" s="106"/>
      <c r="C2" s="106"/>
      <c r="D2" s="106"/>
      <c r="E2" s="106"/>
      <c r="F2" s="106"/>
      <c r="G2" s="106"/>
      <c r="H2" s="106"/>
      <c r="J2" s="107" t="s">
        <v>83</v>
      </c>
      <c r="K2" s="108"/>
      <c r="L2" s="108"/>
      <c r="M2" s="108"/>
      <c r="N2" s="108"/>
      <c r="O2" s="109"/>
    </row>
    <row r="3" spans="1:15" x14ac:dyDescent="0.25">
      <c r="A3" s="105" t="s">
        <v>84</v>
      </c>
      <c r="B3" s="105" t="s">
        <v>85</v>
      </c>
      <c r="C3" s="105"/>
      <c r="D3" s="105"/>
      <c r="E3" s="105"/>
      <c r="F3" s="105"/>
      <c r="G3" s="105"/>
      <c r="H3" s="105"/>
      <c r="J3" s="105" t="s">
        <v>84</v>
      </c>
      <c r="K3" s="105" t="s">
        <v>85</v>
      </c>
      <c r="L3" s="105"/>
      <c r="M3" s="105"/>
      <c r="N3" s="105"/>
      <c r="O3" s="105"/>
    </row>
    <row r="4" spans="1:15" x14ac:dyDescent="0.25">
      <c r="A4" s="105"/>
      <c r="B4" s="69">
        <v>10</v>
      </c>
      <c r="C4" s="69">
        <v>20</v>
      </c>
      <c r="D4" s="69">
        <v>30</v>
      </c>
      <c r="E4" s="69">
        <v>50</v>
      </c>
      <c r="F4" s="69">
        <v>100</v>
      </c>
      <c r="G4" s="69">
        <v>174</v>
      </c>
      <c r="H4" s="69">
        <v>240</v>
      </c>
      <c r="J4" s="105"/>
      <c r="K4" s="66">
        <v>1</v>
      </c>
      <c r="L4" s="66">
        <v>10</v>
      </c>
      <c r="M4" s="66">
        <v>50</v>
      </c>
      <c r="N4" s="66">
        <v>100</v>
      </c>
      <c r="O4" s="66">
        <v>240</v>
      </c>
    </row>
    <row r="5" spans="1:15" x14ac:dyDescent="0.25">
      <c r="A5" s="68" t="s">
        <v>86</v>
      </c>
      <c r="B5" s="70">
        <v>11.24</v>
      </c>
      <c r="C5" s="68"/>
      <c r="D5" s="68"/>
      <c r="E5" s="70">
        <v>7.36</v>
      </c>
      <c r="F5" s="70">
        <v>5.73</v>
      </c>
      <c r="G5" s="68"/>
      <c r="H5" s="68"/>
      <c r="J5" s="68" t="s">
        <v>86</v>
      </c>
      <c r="K5" s="68"/>
      <c r="L5" s="70">
        <v>11.58</v>
      </c>
      <c r="M5" s="70">
        <v>6.84</v>
      </c>
      <c r="N5" s="68"/>
      <c r="O5" s="68"/>
    </row>
    <row r="6" spans="1:15" x14ac:dyDescent="0.25">
      <c r="A6" s="68" t="s">
        <v>87</v>
      </c>
      <c r="B6" s="70">
        <v>5.23</v>
      </c>
      <c r="C6" s="68"/>
      <c r="D6" s="68"/>
      <c r="E6" s="70">
        <v>4.58</v>
      </c>
      <c r="F6" s="68"/>
      <c r="G6" s="68"/>
      <c r="H6" s="68"/>
      <c r="J6" s="68" t="s">
        <v>87</v>
      </c>
      <c r="K6" s="70">
        <v>5.3</v>
      </c>
      <c r="L6" s="68"/>
      <c r="M6" s="68"/>
      <c r="N6" s="68"/>
      <c r="O6" s="68"/>
    </row>
    <row r="7" spans="1:15" x14ac:dyDescent="0.25">
      <c r="A7" s="68" t="s">
        <v>88</v>
      </c>
      <c r="B7" s="70">
        <v>5.6</v>
      </c>
      <c r="C7" s="68"/>
      <c r="D7" s="68"/>
      <c r="E7" s="68"/>
      <c r="F7" s="70">
        <v>4.4000000000000004</v>
      </c>
      <c r="G7" s="68"/>
      <c r="H7" s="68"/>
      <c r="J7" s="68" t="s">
        <v>88</v>
      </c>
      <c r="K7" s="70">
        <v>4.8499999999999996</v>
      </c>
      <c r="L7" s="70">
        <v>4.3099999999999996</v>
      </c>
      <c r="M7" s="68"/>
      <c r="N7" s="68"/>
      <c r="O7" s="68"/>
    </row>
    <row r="8" spans="1:15" x14ac:dyDescent="0.25">
      <c r="A8" s="68" t="s">
        <v>89</v>
      </c>
      <c r="B8" s="68"/>
      <c r="C8" s="68"/>
      <c r="D8" s="70">
        <v>30.79</v>
      </c>
      <c r="E8" s="70">
        <v>23.32</v>
      </c>
      <c r="F8" s="70">
        <v>17.71</v>
      </c>
      <c r="G8" s="68"/>
      <c r="H8" s="68"/>
      <c r="J8" s="68" t="s">
        <v>89</v>
      </c>
      <c r="K8" s="70">
        <v>7.63</v>
      </c>
      <c r="L8" s="68"/>
      <c r="M8" s="68"/>
      <c r="N8" s="68"/>
      <c r="O8" s="68"/>
    </row>
    <row r="9" spans="1:15" x14ac:dyDescent="0.25">
      <c r="A9" s="68" t="s">
        <v>90</v>
      </c>
      <c r="B9" s="68"/>
      <c r="C9" s="70">
        <v>5.92</v>
      </c>
      <c r="D9" s="68"/>
      <c r="E9" s="70">
        <v>5.12</v>
      </c>
      <c r="F9" s="70">
        <v>4.8600000000000003</v>
      </c>
      <c r="G9" s="68"/>
      <c r="H9" s="68"/>
      <c r="J9" s="68" t="s">
        <v>90</v>
      </c>
      <c r="K9" s="70">
        <v>5.46</v>
      </c>
      <c r="L9" s="70">
        <v>4.7</v>
      </c>
      <c r="M9" s="68"/>
      <c r="N9" s="68"/>
      <c r="O9" s="68"/>
    </row>
    <row r="10" spans="1:15" x14ac:dyDescent="0.25">
      <c r="A10" s="68" t="s">
        <v>91</v>
      </c>
      <c r="B10" s="70">
        <v>5.92</v>
      </c>
      <c r="C10" s="68"/>
      <c r="D10" s="68"/>
      <c r="E10" s="70">
        <v>5.3</v>
      </c>
      <c r="F10" s="70">
        <v>5.08</v>
      </c>
      <c r="G10" s="68"/>
      <c r="H10" s="68"/>
      <c r="J10" s="68" t="s">
        <v>91</v>
      </c>
      <c r="K10" s="70">
        <v>5.71</v>
      </c>
      <c r="L10" s="70">
        <v>3.52</v>
      </c>
      <c r="M10" s="68"/>
      <c r="N10" s="68"/>
      <c r="O10" s="68"/>
    </row>
    <row r="11" spans="1:15" x14ac:dyDescent="0.25">
      <c r="A11" s="68" t="s">
        <v>92</v>
      </c>
      <c r="B11" s="70">
        <v>7.22</v>
      </c>
      <c r="C11" s="68"/>
      <c r="D11" s="68"/>
      <c r="E11" s="70">
        <v>6.07</v>
      </c>
      <c r="F11" s="70">
        <v>5.93</v>
      </c>
      <c r="G11" s="68"/>
      <c r="H11" s="68"/>
      <c r="J11" s="68" t="s">
        <v>92</v>
      </c>
      <c r="K11" s="70">
        <v>6.16</v>
      </c>
      <c r="L11" s="70">
        <v>5.8</v>
      </c>
      <c r="M11" s="68"/>
      <c r="N11" s="68"/>
      <c r="O11" s="68"/>
    </row>
    <row r="12" spans="1:15" x14ac:dyDescent="0.25">
      <c r="A12" s="68" t="s">
        <v>93</v>
      </c>
      <c r="B12" s="68"/>
      <c r="C12" s="68"/>
      <c r="D12" s="68"/>
      <c r="E12" s="68"/>
      <c r="F12" s="68"/>
      <c r="G12" s="68"/>
      <c r="H12" s="70">
        <v>8.3800000000000008</v>
      </c>
      <c r="J12" s="68" t="s">
        <v>94</v>
      </c>
      <c r="K12" s="70">
        <v>5.13</v>
      </c>
      <c r="L12" s="68"/>
      <c r="M12" s="68"/>
      <c r="N12" s="68"/>
      <c r="O12" s="68"/>
    </row>
    <row r="13" spans="1:15" x14ac:dyDescent="0.25">
      <c r="A13" s="68" t="s">
        <v>95</v>
      </c>
      <c r="B13" s="68"/>
      <c r="C13" s="68"/>
      <c r="D13" s="68"/>
      <c r="E13" s="68"/>
      <c r="F13" s="68"/>
      <c r="G13" s="68"/>
      <c r="H13" s="70">
        <v>8.1999999999999993</v>
      </c>
      <c r="J13" s="68" t="s">
        <v>96</v>
      </c>
      <c r="K13" s="70">
        <v>5.13</v>
      </c>
      <c r="L13" s="68"/>
      <c r="M13" s="68"/>
      <c r="N13" s="68"/>
      <c r="O13" s="68"/>
    </row>
    <row r="14" spans="1:15" x14ac:dyDescent="0.25">
      <c r="A14" s="68" t="s">
        <v>97</v>
      </c>
      <c r="B14" s="68"/>
      <c r="C14" s="68"/>
      <c r="D14" s="68"/>
      <c r="E14" s="68"/>
      <c r="F14" s="68"/>
      <c r="G14" s="68"/>
      <c r="H14" s="70">
        <v>9.98</v>
      </c>
      <c r="J14" s="68" t="s">
        <v>98</v>
      </c>
      <c r="K14" s="70">
        <v>5.13</v>
      </c>
      <c r="L14" s="68"/>
      <c r="M14" s="68"/>
      <c r="N14" s="68"/>
      <c r="O14" s="68"/>
    </row>
    <row r="15" spans="1:15" x14ac:dyDescent="0.25">
      <c r="A15" s="68" t="s">
        <v>99</v>
      </c>
      <c r="B15" s="68"/>
      <c r="C15" s="68"/>
      <c r="D15" s="68"/>
      <c r="E15" s="68"/>
      <c r="F15" s="68"/>
      <c r="G15" s="70">
        <v>2.34</v>
      </c>
      <c r="H15" s="68"/>
      <c r="J15" s="68" t="s">
        <v>100</v>
      </c>
      <c r="K15" s="70">
        <v>7</v>
      </c>
      <c r="L15" s="68"/>
      <c r="M15" s="68"/>
      <c r="N15" s="68"/>
      <c r="O15" s="68"/>
    </row>
    <row r="16" spans="1:15" x14ac:dyDescent="0.25">
      <c r="A16" s="68" t="s">
        <v>101</v>
      </c>
      <c r="B16" s="68"/>
      <c r="C16" s="68"/>
      <c r="D16" s="68"/>
      <c r="E16" s="68"/>
      <c r="F16" s="68"/>
      <c r="G16" s="70">
        <v>2.35</v>
      </c>
      <c r="H16" s="68"/>
      <c r="J16" s="68" t="s">
        <v>102</v>
      </c>
      <c r="K16" s="70">
        <v>8.7200000000000006</v>
      </c>
      <c r="L16" s="68"/>
      <c r="M16" s="68"/>
      <c r="N16" s="68"/>
      <c r="O16" s="68"/>
    </row>
    <row r="17" spans="1:11" x14ac:dyDescent="0.25">
      <c r="A17" s="68" t="s">
        <v>103</v>
      </c>
      <c r="B17" s="68"/>
      <c r="C17" s="68"/>
      <c r="D17" s="68"/>
      <c r="E17" s="68"/>
      <c r="F17" s="68"/>
      <c r="G17" s="70">
        <v>0.59</v>
      </c>
      <c r="H17" s="68"/>
      <c r="J17" s="64"/>
    </row>
    <row r="18" spans="1:11" ht="16.5" thickBot="1" x14ac:dyDescent="0.3">
      <c r="A18" s="68" t="s">
        <v>104</v>
      </c>
      <c r="B18" s="70">
        <v>0.26</v>
      </c>
      <c r="C18" s="68"/>
      <c r="D18" s="68"/>
      <c r="E18" s="68"/>
      <c r="F18" s="68"/>
      <c r="G18" s="68"/>
      <c r="H18" s="68"/>
      <c r="J18" s="64"/>
    </row>
    <row r="19" spans="1:11" x14ac:dyDescent="0.25">
      <c r="A19" s="68" t="s">
        <v>105</v>
      </c>
      <c r="B19" s="70">
        <v>3.86</v>
      </c>
      <c r="C19" s="68"/>
      <c r="D19" s="68"/>
      <c r="E19" s="68"/>
      <c r="F19" s="68"/>
      <c r="G19" s="68"/>
      <c r="H19" s="68"/>
      <c r="J19" s="102" t="s">
        <v>106</v>
      </c>
      <c r="K19" s="103"/>
    </row>
    <row r="20" spans="1:11" x14ac:dyDescent="0.25">
      <c r="A20" s="68" t="s">
        <v>100</v>
      </c>
      <c r="B20" s="70">
        <v>7</v>
      </c>
      <c r="C20" s="68"/>
      <c r="D20" s="68"/>
      <c r="E20" s="68"/>
      <c r="F20" s="68"/>
      <c r="G20" s="68"/>
      <c r="H20" s="68"/>
      <c r="J20" s="66" t="s">
        <v>107</v>
      </c>
      <c r="K20" s="66" t="s">
        <v>108</v>
      </c>
    </row>
    <row r="21" spans="1:11" x14ac:dyDescent="0.25">
      <c r="A21" s="68" t="s">
        <v>102</v>
      </c>
      <c r="B21" s="70">
        <v>8.7200000000000006</v>
      </c>
      <c r="C21" s="68"/>
      <c r="D21" s="68"/>
      <c r="E21" s="68"/>
      <c r="F21" s="68"/>
      <c r="G21" s="68"/>
      <c r="H21" s="68"/>
      <c r="J21" s="67" t="s">
        <v>109</v>
      </c>
      <c r="K21" s="70">
        <v>23.1</v>
      </c>
    </row>
    <row r="22" spans="1:11" x14ac:dyDescent="0.25">
      <c r="A22" s="64"/>
      <c r="J22" s="67" t="s">
        <v>110</v>
      </c>
      <c r="K22" s="70">
        <v>8.33</v>
      </c>
    </row>
    <row r="23" spans="1:11" x14ac:dyDescent="0.25">
      <c r="J23" s="67" t="s">
        <v>111</v>
      </c>
      <c r="K23" s="70">
        <v>93.56</v>
      </c>
    </row>
    <row r="24" spans="1:11" x14ac:dyDescent="0.25">
      <c r="G24" s="65"/>
      <c r="J24" s="67" t="s">
        <v>112</v>
      </c>
      <c r="K24" s="70">
        <v>19.850000000000001</v>
      </c>
    </row>
    <row r="25" spans="1:11" x14ac:dyDescent="0.25">
      <c r="G25" s="65"/>
      <c r="J25" s="67" t="s">
        <v>113</v>
      </c>
      <c r="K25" s="70">
        <v>10.15</v>
      </c>
    </row>
    <row r="26" spans="1:11" x14ac:dyDescent="0.25">
      <c r="G26" s="65"/>
      <c r="J26" s="67" t="s">
        <v>114</v>
      </c>
      <c r="K26" s="70">
        <v>4.43</v>
      </c>
    </row>
    <row r="27" spans="1:11" x14ac:dyDescent="0.25">
      <c r="G27" s="65"/>
      <c r="J27" s="64"/>
    </row>
    <row r="28" spans="1:11" x14ac:dyDescent="0.25">
      <c r="G28" s="65"/>
    </row>
    <row r="29" spans="1:11" x14ac:dyDescent="0.25">
      <c r="G29" s="65"/>
    </row>
    <row r="30" spans="1:11" x14ac:dyDescent="0.25">
      <c r="G30" s="65"/>
    </row>
    <row r="31" spans="1:11" x14ac:dyDescent="0.25">
      <c r="G31" s="65"/>
    </row>
    <row r="32" spans="1:11" x14ac:dyDescent="0.25">
      <c r="G32" s="65"/>
    </row>
    <row r="33" spans="7:7" x14ac:dyDescent="0.25">
      <c r="G33" s="65"/>
    </row>
    <row r="34" spans="7:7" x14ac:dyDescent="0.25">
      <c r="G34" s="65"/>
    </row>
    <row r="35" spans="7:7" x14ac:dyDescent="0.25">
      <c r="G35" s="65"/>
    </row>
    <row r="36" spans="7:7" x14ac:dyDescent="0.25">
      <c r="G36" s="65"/>
    </row>
    <row r="37" spans="7:7" x14ac:dyDescent="0.25">
      <c r="G37" s="65"/>
    </row>
  </sheetData>
  <sheetProtection algorithmName="SHA-512" hashValue="/KYqvvTtOF9nT2kWnCeGrbZNOaBK/UGl5HP4wwhiRJcpLrcCc3SU4yI6msieyGAe/lkJNdXW7k14lFsvKUzeuQ==" saltValue="I0f3neOA3UdGUQsDAwNgDw==" spinCount="100000"/>
  <mergeCells count="8">
    <mergeCell ref="J19:K19"/>
    <mergeCell ref="A1:N1"/>
    <mergeCell ref="A3:A4"/>
    <mergeCell ref="B3:H3"/>
    <mergeCell ref="J3:J4"/>
    <mergeCell ref="A2:H2"/>
    <mergeCell ref="K3:O3"/>
    <mergeCell ref="J2:O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08EB0-7A57-4827-8B13-5D9CAFD8E845}">
  <sheetPr codeName="Hoja7">
    <tabColor rgb="FFC00000"/>
  </sheetPr>
  <dimension ref="A1"/>
  <sheetViews>
    <sheetView showGridLines="0" zoomScale="78" workbookViewId="0">
      <selection activeCell="J29" sqref="J29"/>
    </sheetView>
  </sheetViews>
  <sheetFormatPr baseColWidth="10" defaultColWidth="11" defaultRowHeight="15.75" x14ac:dyDescent="0.25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9227A61A85EA40A3769396E6A8BC1B" ma:contentTypeVersion="14" ma:contentTypeDescription="Create a new document." ma:contentTypeScope="" ma:versionID="f9c2adbf2e724baf5e4081eb01160f49">
  <xsd:schema xmlns:xsd="http://www.w3.org/2001/XMLSchema" xmlns:xs="http://www.w3.org/2001/XMLSchema" xmlns:p="http://schemas.microsoft.com/office/2006/metadata/properties" xmlns:ns2="351cf4cd-37c8-42d4-ac56-af04aaf2562d" xmlns:ns3="34c60f83-273b-41e7-9eaa-dbbd87361d31" targetNamespace="http://schemas.microsoft.com/office/2006/metadata/properties" ma:root="true" ma:fieldsID="983622ce008a32d4925c2acc4398e0f6" ns2:_="" ns3:_="">
    <xsd:import namespace="351cf4cd-37c8-42d4-ac56-af04aaf2562d"/>
    <xsd:import namespace="34c60f83-273b-41e7-9eaa-dbbd87361d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1cf4cd-37c8-42d4-ac56-af04aaf256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d861b30f-9ea3-4d2d-8a8c-635799609ef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c60f83-273b-41e7-9eaa-dbbd87361d3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28f4832a-0c0c-4c38-a152-c4d2f9b20448}" ma:internalName="TaxCatchAll" ma:showField="CatchAllData" ma:web="34c60f83-273b-41e7-9eaa-dbbd87361d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1cf4cd-37c8-42d4-ac56-af04aaf2562d">
      <Terms xmlns="http://schemas.microsoft.com/office/infopath/2007/PartnerControls"/>
    </lcf76f155ced4ddcb4097134ff3c332f>
    <TaxCatchAll xmlns="34c60f83-273b-41e7-9eaa-dbbd87361d31" xsi:nil="true"/>
  </documentManagement>
</p:properties>
</file>

<file path=customXml/itemProps1.xml><?xml version="1.0" encoding="utf-8"?>
<ds:datastoreItem xmlns:ds="http://schemas.openxmlformats.org/officeDocument/2006/customXml" ds:itemID="{8CBAE76B-FD62-41D2-BB45-71557D2000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9EA216-6666-448E-B9D0-D88578F5D427}"/>
</file>

<file path=customXml/itemProps3.xml><?xml version="1.0" encoding="utf-8"?>
<ds:datastoreItem xmlns:ds="http://schemas.openxmlformats.org/officeDocument/2006/customXml" ds:itemID="{8CF686A6-D5C1-4E97-B2A0-139D394FBAF9}">
  <ds:schemaRefs>
    <ds:schemaRef ds:uri="http://schemas.microsoft.com/office/2006/metadata/properties"/>
    <ds:schemaRef ds:uri="http://schemas.microsoft.com/office/infopath/2007/PartnerControls"/>
    <ds:schemaRef ds:uri="45dad0aa-5ec8-4ec8-8a2f-dc214579f9ad"/>
    <ds:schemaRef ds:uri="1aacecf3-620d-4120-8349-8e39feb0d4d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1.Glosario</vt:lpstr>
      <vt:lpstr>2.Sintesis</vt:lpstr>
      <vt:lpstr>3.Presupuesto detallado Gasto</vt:lpstr>
      <vt:lpstr>4.Horas de Investigación</vt:lpstr>
      <vt:lpstr>5.Precios Servicios Internos</vt:lpstr>
      <vt:lpstr>6.Viáticos</vt:lpstr>
      <vt:lpstr>'1.Glosario'!Área_de_impresión</vt:lpstr>
      <vt:lpstr>'2.Sintesis'!Área_de_impresión</vt:lpstr>
      <vt:lpstr>'3.Presupuesto detallado Gasto'!Área_de_impresión</vt:lpstr>
      <vt:lpstr>'4.Horas de Investigación'!Área_de_impresión</vt:lpstr>
    </vt:vector>
  </TitlesOfParts>
  <Manager/>
  <Company>Universidad Tecnológica Indoamérica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Lozada</dc:creator>
  <cp:keywords/>
  <dc:description/>
  <cp:lastModifiedBy>Natalia Elizabeth Bautista</cp:lastModifiedBy>
  <cp:revision/>
  <dcterms:created xsi:type="dcterms:W3CDTF">2015-09-15T20:27:14Z</dcterms:created>
  <dcterms:modified xsi:type="dcterms:W3CDTF">2024-03-15T17:58:30Z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0x010100609227A61A85EA40A3769396E6A8BC1B</vt:lpwstr>
  </property>
  <property fmtid="{D5CDD505-2E9C-101B-9397-08002B2CF9AE}" pid="3" name="MediaServiceImageTags">
    <vt:lpwstr/>
  </property>
</Properties>
</file>